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120" yWindow="345" windowWidth="19440" windowHeight="6420" tabRatio="757" activeTab="3"/>
  </bookViews>
  <sheets>
    <sheet name="A. Eelarve" sheetId="11" r:id="rId1"/>
    <sheet name="B. Maksetaotlus" sheetId="6" r:id="rId2"/>
    <sheet name="C. KULUARUANDE KOOND" sheetId="1" r:id="rId3"/>
    <sheet name="C1. Tööjõukulud" sheetId="13" r:id="rId4"/>
    <sheet name=" C2. Sihtrühmaga seotud kulud" sheetId="12" r:id="rId5"/>
    <sheet name=" C3. EL avalikustamise kulud" sheetId="15" r:id="rId6"/>
    <sheet name="Nähtamatu leht" sheetId="16" state="hidden" r:id="rId7"/>
  </sheets>
  <definedNames>
    <definedName name="Kinnituskiri" comment="Vali sobiv vastusevariant">'Nähtamatu leht'!$A$12:$A$14</definedName>
    <definedName name="Projekti_valdkond">'A. Eelarve'!$B$8</definedName>
    <definedName name="Valdkond">'Nähtamatu leht'!$A$1:$A$3</definedName>
    <definedName name="Ühik">'Nähtamatu leht'!$A$6:$A$9</definedName>
  </definedNames>
  <calcPr calcId="145621"/>
</workbook>
</file>

<file path=xl/calcChain.xml><?xml version="1.0" encoding="utf-8"?>
<calcChain xmlns="http://schemas.openxmlformats.org/spreadsheetml/2006/main">
  <c r="H43" i="13" l="1"/>
  <c r="E33" i="6" l="1"/>
  <c r="C39" i="1" l="1"/>
  <c r="C38" i="1"/>
  <c r="J29" i="1" l="1"/>
  <c r="I29" i="1"/>
  <c r="H29" i="1"/>
  <c r="G29" i="1"/>
  <c r="F29" i="1"/>
  <c r="E29" i="1"/>
  <c r="I28" i="1"/>
  <c r="H46" i="15"/>
  <c r="H39" i="15"/>
  <c r="H33" i="15"/>
  <c r="H27" i="15"/>
  <c r="H19" i="15"/>
  <c r="H47" i="15" s="1"/>
  <c r="H12" i="15"/>
  <c r="H41" i="12"/>
  <c r="J28" i="1" s="1"/>
  <c r="H34" i="12"/>
  <c r="H28" i="12"/>
  <c r="H28" i="1" s="1"/>
  <c r="H22" i="12"/>
  <c r="G28" i="1" s="1"/>
  <c r="H14" i="12"/>
  <c r="F28" i="1" s="1"/>
  <c r="H7" i="12"/>
  <c r="E28" i="1" s="1"/>
  <c r="H77" i="13"/>
  <c r="H70" i="13"/>
  <c r="I27" i="1" s="1"/>
  <c r="H64" i="13"/>
  <c r="H27" i="1" s="1"/>
  <c r="H58" i="13"/>
  <c r="G27" i="1" s="1"/>
  <c r="H50" i="13"/>
  <c r="F27" i="1" s="1"/>
  <c r="E27" i="1"/>
  <c r="B7" i="1"/>
  <c r="B6" i="1"/>
  <c r="I41" i="1"/>
  <c r="H41" i="1"/>
  <c r="G41" i="1"/>
  <c r="F41" i="1"/>
  <c r="A40" i="1"/>
  <c r="A39" i="1"/>
  <c r="A38" i="1"/>
  <c r="C29" i="1"/>
  <c r="C7" i="6"/>
  <c r="C6" i="6"/>
  <c r="O22" i="6"/>
  <c r="M22" i="6"/>
  <c r="K22" i="6"/>
  <c r="I22" i="6"/>
  <c r="G22" i="6"/>
  <c r="E22" i="6"/>
  <c r="C32" i="6"/>
  <c r="C31" i="6"/>
  <c r="C30" i="6"/>
  <c r="C29" i="6"/>
  <c r="C28" i="6"/>
  <c r="O33" i="6"/>
  <c r="M33" i="6"/>
  <c r="K33" i="6"/>
  <c r="I33" i="6"/>
  <c r="G33" i="6"/>
  <c r="F30" i="1" l="1"/>
  <c r="F32" i="1" s="1"/>
  <c r="G30" i="1"/>
  <c r="G32" i="1" s="1"/>
  <c r="I30" i="1"/>
  <c r="I32" i="1" s="1"/>
  <c r="H30" i="1"/>
  <c r="H32" i="1" s="1"/>
  <c r="H42" i="12"/>
  <c r="H78" i="13"/>
  <c r="P33" i="6"/>
  <c r="P32" i="6"/>
  <c r="P31" i="6"/>
  <c r="P30" i="6"/>
  <c r="C17" i="6"/>
  <c r="P17" i="6"/>
  <c r="C18" i="6"/>
  <c r="P18" i="6"/>
  <c r="C19" i="6"/>
  <c r="P19" i="6"/>
  <c r="C20" i="6"/>
  <c r="P20" i="6"/>
  <c r="P22" i="6" s="1"/>
  <c r="C21" i="6"/>
  <c r="P21" i="6"/>
  <c r="G17" i="1" l="1"/>
  <c r="G16" i="1"/>
  <c r="F17" i="1"/>
  <c r="F16" i="1"/>
  <c r="H16" i="1"/>
  <c r="H17" i="1"/>
  <c r="I16" i="1"/>
  <c r="I17" i="1"/>
  <c r="C22" i="6"/>
  <c r="C33" i="6"/>
  <c r="B33" i="11"/>
  <c r="G64" i="11"/>
  <c r="G56" i="11"/>
  <c r="G57" i="11"/>
  <c r="G62" i="11"/>
  <c r="G61" i="11"/>
  <c r="G55" i="11"/>
  <c r="G60" i="11"/>
  <c r="G59" i="11"/>
  <c r="G54" i="11"/>
  <c r="G53" i="11"/>
  <c r="G52" i="11"/>
  <c r="G47" i="11"/>
  <c r="G48" i="11"/>
  <c r="G46" i="11"/>
  <c r="G21" i="1" l="1"/>
  <c r="F21" i="1"/>
  <c r="H21" i="1"/>
  <c r="I21" i="1"/>
  <c r="G58" i="11"/>
  <c r="G45" i="11"/>
  <c r="E41" i="1"/>
  <c r="D41" i="1"/>
  <c r="C40" i="1"/>
  <c r="B40" i="1"/>
  <c r="C41" i="1"/>
  <c r="B39" i="1"/>
  <c r="B38" i="1"/>
  <c r="B40" i="11"/>
  <c r="B41" i="1" l="1"/>
  <c r="A3" i="6"/>
  <c r="A2" i="6"/>
  <c r="A1" i="6"/>
  <c r="K17" i="1" l="1"/>
  <c r="K18" i="1"/>
  <c r="K19" i="1"/>
  <c r="K20" i="1"/>
  <c r="K16" i="1"/>
  <c r="K21" i="1" l="1"/>
  <c r="A1" i="1" l="1"/>
  <c r="D17" i="11"/>
  <c r="C25" i="11" l="1"/>
  <c r="C31" i="1" s="1"/>
  <c r="C21" i="11" l="1"/>
  <c r="G63" i="11"/>
  <c r="J27" i="1"/>
  <c r="C23" i="11" l="1"/>
  <c r="D29" i="1"/>
  <c r="C27" i="1"/>
  <c r="D27" i="1"/>
  <c r="D28" i="1"/>
  <c r="K29" i="1" l="1"/>
  <c r="K27" i="1"/>
  <c r="D31" i="1"/>
  <c r="K31" i="1" s="1"/>
  <c r="J30" i="1" l="1"/>
  <c r="J32" i="1" s="1"/>
  <c r="J17" i="1" l="1"/>
  <c r="J16" i="1"/>
  <c r="E30" i="1"/>
  <c r="E32" i="1" s="1"/>
  <c r="J21" i="1" l="1"/>
  <c r="E17" i="1"/>
  <c r="D17" i="1" s="1"/>
  <c r="E16" i="1"/>
  <c r="D16" i="1" s="1"/>
  <c r="D18" i="1"/>
  <c r="D19" i="1"/>
  <c r="D20" i="1"/>
  <c r="D30" i="1"/>
  <c r="E21" i="1" l="1"/>
  <c r="D21" i="1"/>
  <c r="D32" i="1"/>
  <c r="A3" i="1" s="1"/>
  <c r="A2" i="1" l="1"/>
  <c r="G65" i="11" l="1"/>
  <c r="G67" i="11" s="1"/>
  <c r="C22" i="11"/>
  <c r="C28" i="1" s="1"/>
  <c r="C30" i="1" s="1"/>
  <c r="K30" i="1" s="1"/>
  <c r="K28" i="1" l="1"/>
  <c r="C24" i="11"/>
  <c r="C32" i="1"/>
  <c r="K32" i="1" s="1"/>
  <c r="D21" i="11" l="1"/>
  <c r="D23" i="11"/>
  <c r="D22" i="11"/>
  <c r="C26" i="11"/>
  <c r="C15" i="11" s="1"/>
  <c r="C13" i="11" l="1"/>
  <c r="C14" i="11"/>
  <c r="C18" i="1" s="1"/>
  <c r="C12" i="11"/>
  <c r="C16" i="11"/>
  <c r="C19" i="1"/>
  <c r="C17" i="1"/>
  <c r="C17" i="11" l="1"/>
  <c r="C20" i="1"/>
  <c r="C16" i="1"/>
  <c r="C21" i="1" l="1"/>
</calcChain>
</file>

<file path=xl/sharedStrings.xml><?xml version="1.0" encoding="utf-8"?>
<sst xmlns="http://schemas.openxmlformats.org/spreadsheetml/2006/main" count="496" uniqueCount="230">
  <si>
    <t>Kuluaruande vorm</t>
  </si>
  <si>
    <t>Projekti aruandlusperiood:</t>
  </si>
  <si>
    <t>Rea nr</t>
  </si>
  <si>
    <t>Kululiik</t>
  </si>
  <si>
    <t>AMIF</t>
  </si>
  <si>
    <t>Kokku</t>
  </si>
  <si>
    <t>Eelarve täitmise %</t>
  </si>
  <si>
    <t>Tööjõukulud</t>
  </si>
  <si>
    <t>2.</t>
  </si>
  <si>
    <t>3.</t>
  </si>
  <si>
    <t>Sihtrühmaga seotud tegevused</t>
  </si>
  <si>
    <t>Projekti tegelikud kulud</t>
  </si>
  <si>
    <t>PROJEKTI KULUD KOKKU</t>
  </si>
  <si>
    <t>Kavandatud eelarve</t>
  </si>
  <si>
    <t>KAUDSED KULUD</t>
  </si>
  <si>
    <t>Rahastamisallikas</t>
  </si>
  <si>
    <t>Summa</t>
  </si>
  <si>
    <t>Riiklik kaasfinantseering</t>
  </si>
  <si>
    <t>Partnerite poolne kaasfinantseering</t>
  </si>
  <si>
    <t>Toetuse saaja omafinanantseering</t>
  </si>
  <si>
    <t>KOKKU</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</si>
  <si>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</si>
  <si>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</si>
  <si>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</si>
  <si>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Käibemaksukohuslase või mittekohuslase staatus on võrreldes toetuse taotluses tooduga muutunud</t>
  </si>
  <si>
    <t xml:space="preserve">Tegelikud kulud </t>
  </si>
  <si>
    <t>VARJUPAIGA-, RÄNDE- JA INTEGRATSIOONIFOND</t>
  </si>
  <si>
    <t>Varjupaik</t>
  </si>
  <si>
    <t>Integratsioon</t>
  </si>
  <si>
    <t>Tagasipöördumine</t>
  </si>
  <si>
    <t>KOOND</t>
  </si>
  <si>
    <t>Otsesed kulud kokku</t>
  </si>
  <si>
    <t>Kaudsed kulud</t>
  </si>
  <si>
    <t>Projekti kulud kokku</t>
  </si>
  <si>
    <t>nr</t>
  </si>
  <si>
    <t>Kulu detailne kirjeldus</t>
  </si>
  <si>
    <t>Ühik</t>
  </si>
  <si>
    <t>PROJEKTI OTSESED KULUD</t>
  </si>
  <si>
    <t>1.</t>
  </si>
  <si>
    <t>tund</t>
  </si>
  <si>
    <t>PROJEKTI OTSESED KULUD KOKKU</t>
  </si>
  <si>
    <t>PROJEKTI KAUDSED KULUD</t>
  </si>
  <si>
    <t>Kogus</t>
  </si>
  <si>
    <t>Ühiku hind KM-ga</t>
  </si>
  <si>
    <t>% kogukuludest</t>
  </si>
  <si>
    <t xml:space="preserve">OTSESED KULUD </t>
  </si>
  <si>
    <t>Toetuse saaja:</t>
  </si>
  <si>
    <t>Toetuse taotleja:</t>
  </si>
  <si>
    <t>Projekti valdkond:</t>
  </si>
  <si>
    <t>Projekti käigus saadud muud sissetulekud</t>
  </si>
  <si>
    <t>SELGITUS</t>
  </si>
  <si>
    <t>Kuludokumendi väljastaja</t>
  </si>
  <si>
    <t>Kuludokumendi nimetus</t>
  </si>
  <si>
    <t>Kuludokumendi number</t>
  </si>
  <si>
    <t>Kuludokumendi kuupäev</t>
  </si>
  <si>
    <t>Kulu lühikirjeldus</t>
  </si>
  <si>
    <t>kuu</t>
  </si>
  <si>
    <t>tk</t>
  </si>
  <si>
    <t>Osakaal %</t>
  </si>
  <si>
    <t>PROJEKTI MAKSUMUS KOKKU</t>
  </si>
  <si>
    <t>Tabel 1. Projekti maksumus ja tulud allikate lõikes (EUR)</t>
  </si>
  <si>
    <t xml:space="preserve">Tööjõukulud kokku </t>
  </si>
  <si>
    <t xml:space="preserve">Tabel 4. Toetuse saaja kinnitus </t>
  </si>
  <si>
    <t>Kulu tasumise kuupäev</t>
  </si>
  <si>
    <t>Projekti kavandatud tulud</t>
  </si>
  <si>
    <t>Tegelikud tulud kokku</t>
  </si>
  <si>
    <t>Maksetaotluse vorm</t>
  </si>
  <si>
    <t>Maksed</t>
  </si>
  <si>
    <t>I</t>
  </si>
  <si>
    <t>II</t>
  </si>
  <si>
    <t>III</t>
  </si>
  <si>
    <t>Laekumise kuupäev pp/kk/aaaa</t>
  </si>
  <si>
    <t>Tabel 1. Projekti kavandatud maksed</t>
  </si>
  <si>
    <t>Tabel 2. Projekti jooksul laekunud maksed ja lõppmakse</t>
  </si>
  <si>
    <t>Toetusleping (punkt)</t>
  </si>
  <si>
    <t>Tegelikud kulud KOKKU</t>
  </si>
  <si>
    <t>Kavandatud kulud</t>
  </si>
  <si>
    <t>1. Tööjõukulud</t>
  </si>
  <si>
    <t>Jah</t>
  </si>
  <si>
    <t>Ei</t>
  </si>
  <si>
    <t>Ei kohaldu</t>
  </si>
  <si>
    <t>VASTUS</t>
  </si>
  <si>
    <t>Mina, toetuse saaja, kinnitan, et:</t>
  </si>
  <si>
    <r>
      <t xml:space="preserve">Kulu selgitus </t>
    </r>
    <r>
      <rPr>
        <i/>
        <sz val="12"/>
        <color theme="1"/>
        <rFont val="Times New Roman"/>
        <family val="1"/>
        <charset val="186"/>
      </rPr>
      <t>(Tabelisse lisada lahtreid vastavalt kuludokumentide arvule)</t>
    </r>
  </si>
  <si>
    <t>päev</t>
  </si>
  <si>
    <t>EL avalikustamise tegevused</t>
  </si>
  <si>
    <t>Sihtrühmadega seotud tegevused</t>
  </si>
  <si>
    <t>Toetuse saaja esindaja</t>
  </si>
  <si>
    <t>Tabel 3. Projekti kulude prognoos valdkondade lõikes (EUR) (kui kohaldub)</t>
  </si>
  <si>
    <t>Tabel 4. Projekti kulude prognoos meetmete lõikes (EUR) (kui kohaldub)</t>
  </si>
  <si>
    <t>Tabel 3. Projekti kulud meetmete lõikes (EUR) (kui kohaldub)</t>
  </si>
  <si>
    <t>Tabel 2. Kuluaruande koond (EUR)</t>
  </si>
  <si>
    <t>Projekti pealkiri:</t>
  </si>
  <si>
    <t>Projekti planeeritav algus:</t>
  </si>
  <si>
    <t>Projekti planeeritav lõpp:</t>
  </si>
  <si>
    <t>Projekti number:</t>
  </si>
  <si>
    <t>Toetuslepingu number:</t>
  </si>
  <si>
    <t>Tabel 5. Projekti detailne eelarve (EUR)</t>
  </si>
  <si>
    <t>Tabel 2. Projekti kululiikide koondtabel (EUR)</t>
  </si>
  <si>
    <t>Tabel 1. Projekti tulud allikate lõikes (EUR)</t>
  </si>
  <si>
    <t>Varjupaik – vastuvõtt</t>
  </si>
  <si>
    <t>Tagasisaatmine – tagasisaatmismenetlustega kaasnevad meetmed</t>
  </si>
  <si>
    <t>Tagasisaatmismeetmed</t>
  </si>
  <si>
    <t>Politsei- ja Piirivalveamet</t>
  </si>
  <si>
    <t>1.1.</t>
  </si>
  <si>
    <t>Projektijuhi brutopalk</t>
  </si>
  <si>
    <t>1.1.2.</t>
  </si>
  <si>
    <t>Sotsiaalmaks (projektijuht)</t>
  </si>
  <si>
    <t>33% projektijuhi brutopalgast</t>
  </si>
  <si>
    <t>1.1.3.</t>
  </si>
  <si>
    <t>Töötuskindlustusmakse (projektijuht)</t>
  </si>
  <si>
    <t xml:space="preserve">0,8 % projektijuhi brutopalgast </t>
  </si>
  <si>
    <t>1.2.1.</t>
  </si>
  <si>
    <t>1.2.2.</t>
  </si>
  <si>
    <t>1.2.3.</t>
  </si>
  <si>
    <t>33% projektijuhi brutopalgast (329,6*33%)</t>
  </si>
  <si>
    <t>Projektijuht töötab töölepingu alusel täistööajaga. Antud projekti juhtimiseks kulutab projektijuht 5,62% tööajast.</t>
  </si>
  <si>
    <t>Projektijuht töötab töölepingu alusel täistööajaga. Antud projekti juhtimiseks kulutab projektijuht 20% tööajast.</t>
  </si>
  <si>
    <t>Õigusalnae nõustaja brutopalk</t>
  </si>
  <si>
    <t>Sotsiaalmaks (õigusalane nõustaja)</t>
  </si>
  <si>
    <t>33% sotsiaaltöötaja brutopalgast (1150 x 33%=135,96)</t>
  </si>
  <si>
    <t>Töötuskindlustusmakse (õigusalane nõustaja)</t>
  </si>
  <si>
    <t>0,8 % sotsiaaltöötaja brutopalgast (1150 x 0,8%=3,30)</t>
  </si>
  <si>
    <t>2.2.</t>
  </si>
  <si>
    <t>Inglise keele kursus (koos käibemaksuga)</t>
  </si>
  <si>
    <t>2.3.</t>
  </si>
  <si>
    <t>Eesti keele kursus (koos käibemaksusga)</t>
  </si>
  <si>
    <t>Kinnipidamiskeskuses viiakse läbi lühiajalised eesti keele algkursused. Ühel kursusel saab osaleda kuni 10 isikut. Projekti kestel toimub 6 koolitust. Kulu arvestatakse ühe isiku kohta. Õppematerjalid on hinna sees.</t>
  </si>
  <si>
    <t>2.4.</t>
  </si>
  <si>
    <t>2.5.</t>
  </si>
  <si>
    <t>Kütus</t>
  </si>
  <si>
    <t>Huvijuhi brutopalk</t>
  </si>
  <si>
    <t>Huvitegevuse läbiviimiseks sõlmitakse huvijuhiga tähtajaline käsundusleping (eelnevalt korraldatud lihthange). Huvitegevusi viiakse läbi kolm korda nädalas kolm tundi päevas. Huvitegevustest saab osa võtta 300 kinnipeetavat.</t>
  </si>
  <si>
    <t>2.4.1.</t>
  </si>
  <si>
    <t>2.4.2.</t>
  </si>
  <si>
    <t>Sotsiaalmaks (huvijuht)</t>
  </si>
  <si>
    <t>Töötuskindlustusmakse (huvijuht)</t>
  </si>
  <si>
    <t>33% huvijuhi brutopalgast (10*33%)</t>
  </si>
  <si>
    <t xml:space="preserve">0,8 % huvijuhi brutopalgast </t>
  </si>
  <si>
    <t>2.6.</t>
  </si>
  <si>
    <t>Huvitegevuse läbiviimiseks mõeldud materjalid</t>
  </si>
  <si>
    <t>Huvijuht kaardistab erinevate huvitegevuste läbiviimiseks vajalikud materjalid ning need soetatakse vastavalt vajadusele. Aastane kulu materjalide peale on 900 eurot.</t>
  </si>
  <si>
    <t>3.1.</t>
  </si>
  <si>
    <t>Kleebised/etiketid/ muu info projekti rahastajate kohta.</t>
  </si>
  <si>
    <t>Projekti rahastamise ja kaasrahastamise kohta trükiste ja kleepiste soetamine.</t>
  </si>
  <si>
    <t xml:space="preserve">Õigusalase nõustaja kütuse kulu hüvitamine (diisel, bensiin) arvestusega, et 1 km hind on 0,25 euro senti. Marsruut saab alguse  KPK-st. Sihtpunkt oleneb millises PPA ametiruumis nõustamist osutatakse. Marsruudi pikkus oleneb sellest, kui kaugel asub teenuseosutamise koht (sihtpunkt) sõidu alustamise algpunktist. </t>
  </si>
  <si>
    <t>Õigusalase nõustaja bruto kuupalk, koosseisuline koht. Täitab taotluses kirjeldatud ülesandeid. Õigusalast nõustamist saab 231 rahvusvahelise kaitse taotlejat.</t>
  </si>
  <si>
    <t>Kinnipidamiskeskuses viiakse läbi lühiajalised inglise keele kursused. Ühel kursusel saab osaleda kuni 10 isikut. Projekti kestel toimub 6 kursust. Kulu arvestatakse ühe isiku kohta.</t>
  </si>
  <si>
    <t>1.2.</t>
  </si>
  <si>
    <t>Nõustamine ja huvitegevuse korraldamine kinnipidamiskeskuses</t>
  </si>
  <si>
    <t>Eelmakse</t>
  </si>
  <si>
    <t>I vahemakse</t>
  </si>
  <si>
    <t>II vahemakse</t>
  </si>
  <si>
    <t>III vahemakse</t>
  </si>
  <si>
    <t>IV vahemakse</t>
  </si>
  <si>
    <t>IV</t>
  </si>
  <si>
    <t>V</t>
  </si>
  <si>
    <t>V vahemakse</t>
  </si>
  <si>
    <t>4.1.1.1</t>
  </si>
  <si>
    <t>4.1.2.1</t>
  </si>
  <si>
    <t>4.1.2.3</t>
  </si>
  <si>
    <t>4.1.2.5</t>
  </si>
  <si>
    <t>4.1.2.7</t>
  </si>
  <si>
    <t>4.1.2.9</t>
  </si>
  <si>
    <t>4.1.1.2</t>
  </si>
  <si>
    <t>4.1.2.2</t>
  </si>
  <si>
    <t>4.1.2.4</t>
  </si>
  <si>
    <t>4.1.2.6</t>
  </si>
  <si>
    <t>4.1.2.8</t>
  </si>
  <si>
    <t>4.1.2.10</t>
  </si>
  <si>
    <t>AMIF2015-17</t>
  </si>
  <si>
    <t>Aruandlusperioodi 01/07/2015 - 31/12/2015 kulud</t>
  </si>
  <si>
    <t>Aruandlusperioodi 01/01/2016-30/06/2016 kulud</t>
  </si>
  <si>
    <t xml:space="preserve">Aruandlusperioodi 01/07/2016-31/12/2016 kulud </t>
  </si>
  <si>
    <t xml:space="preserve">Aruandlusperioodi 01/01/2017-30/06/2017 kulud </t>
  </si>
  <si>
    <t>Aruandlusperioodi 01/07/2017-31/12/2017 kulud</t>
  </si>
  <si>
    <t xml:space="preserve">Aruandlusperioodi 01/01/2018-30/06/2018 kulud </t>
  </si>
  <si>
    <t>Aruandlusperioodi 01/01/2016 - 30/06/2016 kulud</t>
  </si>
  <si>
    <t>Aruandlusperioodi 01/07/2016 - 31/12/2016 kulud</t>
  </si>
  <si>
    <t>Aruandlusperioodi 01/01/2017 - 30/06/2017 kulud</t>
  </si>
  <si>
    <t>Aruandlusperioodi 01/07/2017 - 31/12/2017 kulud</t>
  </si>
  <si>
    <t>Aruandlusperioodi 01/01/2018 - 30/06/2018 kulud</t>
  </si>
  <si>
    <t>Aruandlusperioodi 01/07/2015-31/12/2015 kulud kokku</t>
  </si>
  <si>
    <t>Aruandlusperioodi 01/01/2016-30/06/2016 kulud kokku</t>
  </si>
  <si>
    <t>Aruandlusperioodi 01/07/2016-31/12/2016 kulud kokku</t>
  </si>
  <si>
    <t>Aruandlusperioodi 01/01/2017-30/06/2017 kulud kokku</t>
  </si>
  <si>
    <t>Aruandlusperioodi 01/07/2017-31/12/2017 kulud kokku</t>
  </si>
  <si>
    <t>Aruandlusperioodi 01/01/2018-30/06/2018 kulud kokku</t>
  </si>
  <si>
    <t xml:space="preserve">Sihtrühmaga seotud kulud kokku </t>
  </si>
  <si>
    <t>3.EL avalikustamisega seotud kulud</t>
  </si>
  <si>
    <t xml:space="preserve">EL avalikustamisega seotud kulud kokku </t>
  </si>
  <si>
    <t>2. Sihtrühmaga seotud kulud</t>
  </si>
  <si>
    <t>Maksetaotlus</t>
  </si>
  <si>
    <t>PPA</t>
  </si>
  <si>
    <t>Palgateatis</t>
  </si>
  <si>
    <t>Juuli 2015</t>
  </si>
  <si>
    <t>September 2015</t>
  </si>
  <si>
    <t>Oktoober 2015</t>
  </si>
  <si>
    <t>November 2015</t>
  </si>
  <si>
    <t>Detsember 2015</t>
  </si>
  <si>
    <t>Palgaravestus leht</t>
  </si>
  <si>
    <t>arve-saateleht</t>
  </si>
  <si>
    <t>15EE43051</t>
  </si>
  <si>
    <t>Huvitegevuse läbiviimiseks vajalikud vahendid.</t>
  </si>
  <si>
    <t>(digitaalselt allkirjastatud)</t>
  </si>
  <si>
    <t>peadirektori asetäitja arenduse alal</t>
  </si>
  <si>
    <t>14-8.6/74-1</t>
  </si>
  <si>
    <t>01.07.2015-31.12.2015</t>
  </si>
  <si>
    <t>Käesolevaga, võttes aluseks toetuslepingu punktid 4.1.2.1 ja 4.1.2.2, taotlen AMIF toetuse 16 158,60 euro ja kaasfinantseeringu 5 386,20 euro eraldamist lepingu punktis 4.2 nimetatud kontole.</t>
  </si>
  <si>
    <t>Joosep Kaasik</t>
  </si>
  <si>
    <t>Juuli, august 2015</t>
  </si>
  <si>
    <t>7.08.2015 ja 7.09.2015</t>
  </si>
  <si>
    <t>Projektijuhi netotasu</t>
  </si>
  <si>
    <t>Nõustaja netotasu</t>
  </si>
  <si>
    <t>Huvijuhi netotasu</t>
  </si>
  <si>
    <t>Projektijuhi töötasust kinnipeetud maksud (töötuskindlustus, kogumispension, üksikisiku tulumaks)</t>
  </si>
  <si>
    <t>Huvijuhi tööandja töötuskindlustus</t>
  </si>
  <si>
    <t>Huvijuhi tööandja sotsiaalmaks</t>
  </si>
  <si>
    <t>Huvijuhi töötasust kinnipeetud maksud (töötuskindlustus, kogumispension, üksikisiku tulumaks)</t>
  </si>
  <si>
    <t>Nõustaja tööandja töötuskindlustus</t>
  </si>
  <si>
    <t>Nõustaja tööandja sotsiaalmaks</t>
  </si>
  <si>
    <t>Nõustaja töötasust kinnipeetud maksud (töötuskindlustus, kogumispension, üksikisiku tulumaks)</t>
  </si>
  <si>
    <t>Projektijuht tööandja sotsiaalmaks</t>
  </si>
  <si>
    <t>Projektijuht tööandja töötuskindlustus</t>
  </si>
  <si>
    <t>Projektijuht töötasust kinnipeetud maksud (töötuskindlustus, kogumispension, üksikisiku tulumaks)</t>
  </si>
  <si>
    <t xml:space="preserve"> Projektijuht tööandja sotsiaalmaks</t>
  </si>
  <si>
    <t>Projektijuhi tööandja sotsiaalmaks</t>
  </si>
  <si>
    <t>Projektijuhi tööandja töötuskindlustus</t>
  </si>
  <si>
    <t>ptojektijuhi töötasust kinnipeetud maksud (töötuskindlustus, kogumispension, üksikisiku tulumaks)</t>
  </si>
  <si>
    <t>Officeday Estonia OÜ</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</si>
</sst>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sz val="12"/>
      <color rgb="FFFF0000"/>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i/>
      <sz val="11"/>
      <color theme="1"/>
      <name val="Calibri"/>
      <family val="2"/>
      <charset val="186"/>
      <scheme val="minor"/>
    </font>
    <font>
      <sz val="12"/>
      <name val="Times New Roman"/>
      <family val="1"/>
      <charset val="186"/>
    </font>
    <font>
      <b/>
      <sz val="12"/>
      <name val="Times New Roman"/>
      <family val="1"/>
      <charset val="186"/>
    </font>
    <font>
      <sz val="10"/>
      <color rgb="FF000000"/>
      <name val="Arial"/>
      <family val="2"/>
      <charset val="186"/>
    </font>
  </fonts>
  <fills count="8">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8" fillId="0" borderId="0" applyNumberFormat="0" applyFill="0" applyBorder="0" applyAlignment="0" applyProtection="0"/>
    <xf numFmtId="0" fontId="13" fillId="0" borderId="0"/>
  </cellStyleXfs>
  <cellXfs count="198">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3" fillId="2" borderId="1" xfId="0" applyFont="1" applyFill="1" applyBorder="1" applyAlignment="1">
      <alignment horizontal="center"/>
    </xf>
    <xf numFmtId="0" fontId="3" fillId="2" borderId="1" xfId="0" applyFont="1" applyFill="1" applyBorder="1" applyAlignment="1">
      <alignment wrapText="1"/>
    </xf>
    <xf numFmtId="0" fontId="6" fillId="0" borderId="0" xfId="0" applyFont="1"/>
    <xf numFmtId="0" fontId="7" fillId="0" borderId="0" xfId="0" applyFont="1"/>
    <xf numFmtId="0" fontId="4" fillId="0" borderId="0" xfId="0" applyFont="1"/>
    <xf numFmtId="0" fontId="2" fillId="3" borderId="1" xfId="0" applyFont="1" applyFill="1" applyBorder="1"/>
    <xf numFmtId="0" fontId="3" fillId="3" borderId="1" xfId="0" applyFont="1" applyFill="1" applyBorder="1"/>
    <xf numFmtId="0" fontId="3" fillId="3" borderId="1" xfId="0" applyFont="1" applyFill="1" applyBorder="1" applyAlignment="1">
      <alignment wrapText="1"/>
    </xf>
    <xf numFmtId="0" fontId="2" fillId="4" borderId="1" xfId="0" applyFont="1" applyFill="1" applyBorder="1"/>
    <xf numFmtId="0" fontId="3" fillId="4" borderId="1" xfId="0" applyFont="1" applyFill="1" applyBorder="1"/>
    <xf numFmtId="0" fontId="2" fillId="0" borderId="0" xfId="0" applyFont="1"/>
    <xf numFmtId="0" fontId="0" fillId="0" borderId="0" xfId="0"/>
    <xf numFmtId="0" fontId="9" fillId="0" borderId="0" xfId="1" applyFont="1"/>
    <xf numFmtId="0" fontId="3" fillId="2" borderId="1" xfId="0" applyFont="1" applyFill="1" applyBorder="1"/>
    <xf numFmtId="0" fontId="4" fillId="0" borderId="0" xfId="0" applyFont="1"/>
    <xf numFmtId="0" fontId="2" fillId="0" borderId="0" xfId="0" applyFont="1"/>
    <xf numFmtId="0" fontId="3" fillId="0" borderId="1" xfId="0" applyFont="1" applyBorder="1"/>
    <xf numFmtId="0" fontId="2" fillId="0" borderId="1" xfId="0" applyFont="1" applyBorder="1"/>
    <xf numFmtId="0" fontId="3" fillId="2" borderId="6" xfId="0" applyFont="1" applyFill="1" applyBorder="1" applyAlignment="1">
      <alignment wrapText="1"/>
    </xf>
    <xf numFmtId="0" fontId="3" fillId="2" borderId="2" xfId="0" applyFont="1" applyFill="1" applyBorder="1" applyAlignment="1">
      <alignment wrapText="1"/>
    </xf>
    <xf numFmtId="0" fontId="2" fillId="0" borderId="0" xfId="0" applyFont="1" applyProtection="1">
      <protection locked="0"/>
    </xf>
    <xf numFmtId="0" fontId="0" fillId="0" borderId="0" xfId="0" applyProtection="1">
      <protection locked="0"/>
    </xf>
    <xf numFmtId="0" fontId="3" fillId="2" borderId="1" xfId="0" applyFont="1" applyFill="1" applyBorder="1" applyProtection="1">
      <protection locked="0"/>
    </xf>
    <xf numFmtId="4" fontId="2" fillId="3" borderId="1" xfId="0" applyNumberFormat="1" applyFont="1" applyFill="1" applyBorder="1" applyProtection="1">
      <protection locked="0"/>
    </xf>
    <xf numFmtId="0" fontId="2" fillId="0" borderId="1" xfId="0" applyFont="1" applyBorder="1" applyProtection="1">
      <protection locked="0" hidden="1"/>
    </xf>
    <xf numFmtId="14" fontId="2" fillId="0" borderId="1" xfId="0" applyNumberFormat="1" applyFont="1" applyBorder="1" applyProtection="1">
      <protection locked="0" hidden="1"/>
    </xf>
    <xf numFmtId="0" fontId="2" fillId="0" borderId="0" xfId="0" applyFont="1" applyProtection="1">
      <protection locked="0" hidden="1"/>
    </xf>
    <xf numFmtId="0" fontId="3" fillId="2" borderId="2" xfId="0" applyFont="1" applyFill="1" applyBorder="1" applyAlignment="1">
      <alignment horizontal="center" vertical="center" wrapText="1"/>
    </xf>
    <xf numFmtId="0" fontId="3" fillId="2" borderId="5" xfId="0" applyFont="1" applyFill="1" applyBorder="1" applyAlignment="1">
      <alignment vertical="center" wrapText="1"/>
    </xf>
    <xf numFmtId="0" fontId="7" fillId="0" borderId="0" xfId="0" applyFont="1" applyFill="1"/>
    <xf numFmtId="0" fontId="0" fillId="0" borderId="1" xfId="0" applyBorder="1" applyAlignment="1" applyProtection="1">
      <protection locked="0" hidden="1"/>
    </xf>
    <xf numFmtId="16" fontId="3" fillId="0" borderId="1" xfId="0" applyNumberFormat="1" applyFont="1" applyBorder="1" applyProtection="1">
      <protection locked="0" hidden="1"/>
    </xf>
    <xf numFmtId="0" fontId="3" fillId="0" borderId="1" xfId="0" applyFont="1" applyBorder="1" applyProtection="1">
      <protection locked="0" hidden="1"/>
    </xf>
    <xf numFmtId="0" fontId="2" fillId="0" borderId="0" xfId="0" applyFont="1" applyBorder="1" applyProtection="1">
      <protection locked="0" hidden="1"/>
    </xf>
    <xf numFmtId="0" fontId="6" fillId="0" borderId="0" xfId="0" applyFont="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wrapText="1"/>
      <protection hidden="1"/>
    </xf>
    <xf numFmtId="0" fontId="3" fillId="0" borderId="1" xfId="0" applyFont="1" applyBorder="1" applyProtection="1">
      <protection hidden="1"/>
    </xf>
    <xf numFmtId="0" fontId="2" fillId="0" borderId="1" xfId="0" applyFont="1" applyBorder="1" applyProtection="1">
      <protection hidden="1"/>
    </xf>
    <xf numFmtId="2" fontId="2" fillId="0" borderId="1" xfId="0" applyNumberFormat="1" applyFont="1" applyBorder="1" applyProtection="1">
      <protection hidden="1"/>
    </xf>
    <xf numFmtId="2" fontId="2" fillId="3" borderId="1" xfId="0" applyNumberFormat="1" applyFont="1" applyFill="1" applyBorder="1" applyProtection="1">
      <protection hidden="1"/>
    </xf>
    <xf numFmtId="0" fontId="4" fillId="0" borderId="0" xfId="0" applyFont="1" applyProtection="1">
      <protection hidden="1"/>
    </xf>
    <xf numFmtId="0" fontId="3" fillId="0" borderId="0" xfId="0" applyFont="1" applyProtection="1">
      <protection hidden="1"/>
    </xf>
    <xf numFmtId="0" fontId="4" fillId="0" borderId="0" xfId="0" applyFont="1" applyBorder="1" applyProtection="1">
      <protection hidden="1"/>
    </xf>
    <xf numFmtId="0" fontId="0" fillId="0" borderId="0" xfId="0" applyProtection="1">
      <protection hidden="1"/>
    </xf>
    <xf numFmtId="4" fontId="2" fillId="3" borderId="1" xfId="0" applyNumberFormat="1" applyFont="1" applyFill="1" applyBorder="1" applyProtection="1">
      <protection hidden="1"/>
    </xf>
    <xf numFmtId="0" fontId="3" fillId="2" borderId="1"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3" fillId="0" borderId="0" xfId="0" applyFont="1" applyFill="1" applyBorder="1" applyProtection="1">
      <protection hidden="1"/>
    </xf>
    <xf numFmtId="0" fontId="6" fillId="0" borderId="0" xfId="0" applyFont="1" applyProtection="1">
      <protection hidden="1"/>
    </xf>
    <xf numFmtId="0" fontId="2" fillId="3" borderId="1" xfId="0" applyFont="1" applyFill="1" applyBorder="1" applyProtection="1">
      <protection hidden="1"/>
    </xf>
    <xf numFmtId="0" fontId="9" fillId="0" borderId="0" xfId="1" applyFont="1" applyProtection="1">
      <protection hidden="1"/>
    </xf>
    <xf numFmtId="0" fontId="3" fillId="2" borderId="2" xfId="0" applyFont="1" applyFill="1" applyBorder="1" applyAlignment="1" applyProtection="1">
      <protection hidden="1"/>
    </xf>
    <xf numFmtId="0" fontId="0" fillId="2" borderId="3" xfId="0" applyFont="1" applyFill="1" applyBorder="1" applyAlignment="1" applyProtection="1">
      <protection hidden="1"/>
    </xf>
    <xf numFmtId="0" fontId="1" fillId="0" borderId="0" xfId="0" applyFont="1"/>
    <xf numFmtId="9" fontId="3" fillId="2" borderId="1" xfId="0" applyNumberFormat="1" applyFont="1" applyFill="1" applyBorder="1" applyAlignment="1" applyProtection="1">
      <alignment wrapText="1"/>
      <protection hidden="1"/>
    </xf>
    <xf numFmtId="9" fontId="3" fillId="2" borderId="1" xfId="0" applyNumberFormat="1" applyFont="1" applyFill="1" applyBorder="1" applyAlignment="1" applyProtection="1">
      <alignment horizontal="center" vertical="center"/>
      <protection hidden="1"/>
    </xf>
    <xf numFmtId="2" fontId="0" fillId="0" borderId="0" xfId="0" applyNumberFormat="1"/>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2" fillId="0" borderId="1" xfId="0" applyFont="1" applyBorder="1" applyAlignment="1" applyProtection="1">
      <alignment horizontal="center" vertical="center"/>
      <protection locked="0" hidden="1"/>
    </xf>
    <xf numFmtId="4" fontId="2" fillId="0" borderId="1" xfId="0" applyNumberFormat="1" applyFont="1" applyBorder="1" applyProtection="1">
      <protection hidden="1"/>
    </xf>
    <xf numFmtId="4" fontId="2" fillId="6" borderId="1" xfId="0" applyNumberFormat="1" applyFont="1" applyFill="1" applyBorder="1" applyProtection="1">
      <protection locked="0" hidden="1"/>
    </xf>
    <xf numFmtId="4" fontId="3" fillId="5" borderId="1" xfId="0" applyNumberFormat="1" applyFont="1" applyFill="1" applyBorder="1" applyProtection="1">
      <protection hidden="1"/>
    </xf>
    <xf numFmtId="4" fontId="3" fillId="2" borderId="1" xfId="0" applyNumberFormat="1" applyFont="1" applyFill="1" applyBorder="1" applyProtection="1">
      <protection hidden="1"/>
    </xf>
    <xf numFmtId="4" fontId="2" fillId="0" borderId="1" xfId="0" applyNumberFormat="1" applyFont="1" applyBorder="1" applyProtection="1">
      <protection locked="0" hidden="1"/>
    </xf>
    <xf numFmtId="4" fontId="2" fillId="2" borderId="1" xfId="0" applyNumberFormat="1" applyFont="1" applyFill="1" applyBorder="1" applyProtection="1">
      <protection hidden="1"/>
    </xf>
    <xf numFmtId="4" fontId="2" fillId="3" borderId="1" xfId="0" applyNumberFormat="1" applyFont="1" applyFill="1" applyBorder="1" applyProtection="1">
      <protection locked="0" hidden="1"/>
    </xf>
    <xf numFmtId="4" fontId="2" fillId="6" borderId="1" xfId="0" applyNumberFormat="1" applyFont="1" applyFill="1" applyBorder="1" applyProtection="1">
      <protection hidden="1"/>
    </xf>
    <xf numFmtId="4" fontId="3" fillId="3" borderId="1" xfId="0" applyNumberFormat="1" applyFont="1" applyFill="1" applyBorder="1"/>
    <xf numFmtId="4" fontId="3" fillId="4" borderId="1" xfId="0" applyNumberFormat="1" applyFont="1" applyFill="1" applyBorder="1"/>
    <xf numFmtId="4" fontId="3" fillId="4" borderId="1" xfId="0" applyNumberFormat="1" applyFont="1" applyFill="1" applyBorder="1" applyProtection="1">
      <protection locked="0" hidden="1"/>
    </xf>
    <xf numFmtId="4" fontId="2" fillId="0" borderId="0" xfId="0" applyNumberFormat="1" applyFont="1"/>
    <xf numFmtId="4" fontId="2" fillId="0" borderId="1" xfId="0" applyNumberFormat="1" applyFont="1" applyBorder="1" applyProtection="1"/>
    <xf numFmtId="4" fontId="2" fillId="0" borderId="1" xfId="0" applyNumberFormat="1" applyFont="1" applyBorder="1"/>
    <xf numFmtId="4" fontId="3" fillId="3" borderId="1" xfId="0" applyNumberFormat="1" applyFont="1" applyFill="1" applyBorder="1" applyProtection="1"/>
    <xf numFmtId="4" fontId="3" fillId="2" borderId="1" xfId="0" applyNumberFormat="1" applyFont="1" applyFill="1" applyBorder="1"/>
    <xf numFmtId="0" fontId="2" fillId="0" borderId="0" xfId="0" applyFont="1" applyBorder="1" applyProtection="1">
      <protection hidden="1"/>
    </xf>
    <xf numFmtId="0" fontId="10" fillId="0" borderId="0" xfId="0" applyFont="1"/>
    <xf numFmtId="4" fontId="2" fillId="0" borderId="0" xfId="0" applyNumberFormat="1" applyFont="1" applyFill="1" applyBorder="1" applyProtection="1">
      <protection hidden="1"/>
    </xf>
    <xf numFmtId="0" fontId="3" fillId="0" borderId="0" xfId="0" applyFont="1" applyFill="1" applyBorder="1"/>
    <xf numFmtId="4" fontId="3" fillId="0" borderId="0" xfId="0" applyNumberFormat="1" applyFont="1" applyFill="1" applyBorder="1" applyProtection="1"/>
    <xf numFmtId="4" fontId="3" fillId="0" borderId="0" xfId="0" applyNumberFormat="1" applyFont="1" applyFill="1" applyBorder="1"/>
    <xf numFmtId="0" fontId="9" fillId="0" borderId="0" xfId="0" applyFont="1" applyFill="1"/>
    <xf numFmtId="0" fontId="11" fillId="0" borderId="0" xfId="0" applyFont="1"/>
    <xf numFmtId="0" fontId="11" fillId="0" borderId="0" xfId="0" applyFont="1" applyProtection="1">
      <protection hidden="1"/>
    </xf>
    <xf numFmtId="0" fontId="12" fillId="0" borderId="0" xfId="0" applyFont="1" applyFill="1"/>
    <xf numFmtId="0" fontId="2" fillId="0" borderId="1" xfId="0" applyFont="1" applyBorder="1" applyAlignment="1" applyProtection="1">
      <alignment wrapText="1"/>
      <protection hidden="1"/>
    </xf>
    <xf numFmtId="0" fontId="3" fillId="0" borderId="0" xfId="0" applyFont="1" applyBorder="1" applyAlignment="1" applyProtection="1">
      <alignment wrapText="1"/>
      <protection locked="0" hidden="1"/>
    </xf>
    <xf numFmtId="0" fontId="2" fillId="0" borderId="1" xfId="0" applyFont="1" applyBorder="1" applyAlignment="1" applyProtection="1">
      <alignment wrapText="1"/>
      <protection locked="0" hidden="1"/>
    </xf>
    <xf numFmtId="0" fontId="2" fillId="0" borderId="0" xfId="0" applyFont="1" applyAlignment="1" applyProtection="1">
      <alignment wrapText="1"/>
      <protection locked="0" hidden="1"/>
    </xf>
    <xf numFmtId="0" fontId="11" fillId="0" borderId="1" xfId="0" applyFont="1" applyBorder="1" applyProtection="1">
      <protection locked="0" hidden="1"/>
    </xf>
    <xf numFmtId="0" fontId="11" fillId="0" borderId="1" xfId="0" applyFont="1" applyBorder="1" applyAlignment="1" applyProtection="1">
      <alignment wrapText="1"/>
      <protection locked="0" hidden="1"/>
    </xf>
    <xf numFmtId="0" fontId="2" fillId="0" borderId="1" xfId="0" applyFont="1" applyBorder="1" applyAlignment="1" applyProtection="1">
      <alignment horizontal="left" wrapText="1"/>
      <protection locked="0" hidden="1"/>
    </xf>
    <xf numFmtId="4" fontId="11" fillId="0" borderId="1" xfId="0" applyNumberFormat="1" applyFont="1" applyBorder="1" applyProtection="1">
      <protection locked="0" hidden="1"/>
    </xf>
    <xf numFmtId="9" fontId="3" fillId="2" borderId="5" xfId="0" applyNumberFormat="1" applyFont="1" applyFill="1" applyBorder="1" applyAlignment="1" applyProtection="1">
      <alignment horizontal="center" wrapText="1"/>
      <protection hidden="1"/>
    </xf>
    <xf numFmtId="9" fontId="3" fillId="2" borderId="6" xfId="0" applyNumberFormat="1" applyFont="1" applyFill="1" applyBorder="1" applyAlignment="1" applyProtection="1">
      <alignment horizontal="center" wrapText="1"/>
      <protection hidden="1"/>
    </xf>
    <xf numFmtId="0" fontId="3" fillId="2" borderId="3" xfId="0" applyFont="1" applyFill="1" applyBorder="1" applyAlignment="1" applyProtection="1">
      <alignment horizontal="center"/>
      <protection hidden="1"/>
    </xf>
    <xf numFmtId="14" fontId="2" fillId="0" borderId="0" xfId="0" applyNumberFormat="1" applyFont="1" applyBorder="1" applyAlignment="1" applyProtection="1">
      <alignment horizontal="left"/>
      <protection locked="0" hidden="1"/>
    </xf>
    <xf numFmtId="9" fontId="3" fillId="2" borderId="1" xfId="0" applyNumberFormat="1" applyFont="1" applyFill="1" applyBorder="1" applyAlignment="1" applyProtection="1">
      <alignment horizontal="left" wrapText="1"/>
      <protection hidden="1"/>
    </xf>
    <xf numFmtId="9" fontId="3" fillId="2" borderId="1" xfId="0" applyNumberFormat="1" applyFont="1" applyFill="1" applyBorder="1" applyAlignment="1" applyProtection="1">
      <alignment horizontal="center" vertical="center" wrapText="1"/>
      <protection hidden="1"/>
    </xf>
    <xf numFmtId="9" fontId="3" fillId="2" borderId="6" xfId="0" applyNumberFormat="1" applyFont="1" applyFill="1" applyBorder="1" applyAlignment="1" applyProtection="1">
      <alignment horizontal="left" wrapText="1"/>
      <protection hidden="1"/>
    </xf>
    <xf numFmtId="9" fontId="3" fillId="2" borderId="6" xfId="0" applyNumberFormat="1" applyFont="1" applyFill="1" applyBorder="1" applyAlignment="1" applyProtection="1">
      <alignment horizontal="center" vertical="center"/>
      <protection hidden="1"/>
    </xf>
    <xf numFmtId="4" fontId="2" fillId="0" borderId="1" xfId="0" applyNumberFormat="1" applyFont="1" applyFill="1" applyBorder="1" applyProtection="1">
      <protection hidden="1"/>
    </xf>
    <xf numFmtId="4" fontId="3" fillId="2" borderId="1" xfId="0" applyNumberFormat="1" applyFont="1" applyFill="1" applyBorder="1" applyProtection="1">
      <protection locked="0" hidden="1"/>
    </xf>
    <xf numFmtId="4" fontId="0" fillId="0" borderId="0" xfId="0" applyNumberFormat="1"/>
    <xf numFmtId="0" fontId="2" fillId="0" borderId="0" xfId="0" applyFont="1" applyAlignment="1">
      <alignment wrapText="1"/>
    </xf>
    <xf numFmtId="2" fontId="2" fillId="0" borderId="1" xfId="0" applyNumberFormat="1" applyFont="1" applyFill="1" applyBorder="1" applyAlignment="1">
      <alignment vertical="center" wrapText="1"/>
    </xf>
    <xf numFmtId="0" fontId="11" fillId="0" borderId="0" xfId="0" applyFont="1" applyProtection="1">
      <protection locked="0" hidden="1"/>
    </xf>
    <xf numFmtId="49" fontId="2" fillId="0" borderId="1" xfId="0" applyNumberFormat="1" applyFont="1" applyBorder="1" applyProtection="1">
      <protection locked="0" hidden="1"/>
    </xf>
    <xf numFmtId="14" fontId="2" fillId="0" borderId="1" xfId="0" applyNumberFormat="1" applyFont="1" applyBorder="1" applyAlignment="1" applyProtection="1">
      <alignment wrapText="1"/>
      <protection locked="0" hidden="1"/>
    </xf>
    <xf numFmtId="0" fontId="2" fillId="7" borderId="1" xfId="0" applyFont="1" applyFill="1" applyBorder="1" applyProtection="1">
      <protection locked="0" hidden="1"/>
    </xf>
    <xf numFmtId="49" fontId="2" fillId="7" borderId="1" xfId="0" applyNumberFormat="1" applyFont="1" applyFill="1" applyBorder="1" applyProtection="1">
      <protection locked="0" hidden="1"/>
    </xf>
    <xf numFmtId="14" fontId="2" fillId="7" borderId="1" xfId="0" applyNumberFormat="1" applyFont="1" applyFill="1" applyBorder="1" applyAlignment="1" applyProtection="1">
      <alignment wrapText="1"/>
      <protection locked="0" hidden="1"/>
    </xf>
    <xf numFmtId="14" fontId="2" fillId="7" borderId="1" xfId="0" applyNumberFormat="1" applyFont="1" applyFill="1" applyBorder="1" applyProtection="1">
      <protection locked="0" hidden="1"/>
    </xf>
    <xf numFmtId="0" fontId="2" fillId="7" borderId="1" xfId="0" applyFont="1" applyFill="1" applyBorder="1" applyAlignment="1" applyProtection="1">
      <alignment wrapText="1"/>
      <protection locked="0" hidden="1"/>
    </xf>
    <xf numFmtId="4" fontId="2" fillId="7" borderId="1" xfId="0" applyNumberFormat="1" applyFont="1" applyFill="1" applyBorder="1" applyProtection="1">
      <protection locked="0" hidden="1"/>
    </xf>
    <xf numFmtId="0" fontId="2" fillId="7" borderId="4" xfId="0" applyFont="1" applyFill="1" applyBorder="1" applyAlignment="1" applyProtection="1">
      <alignment wrapText="1"/>
      <protection locked="0" hidden="1"/>
    </xf>
    <xf numFmtId="14" fontId="2" fillId="0" borderId="5" xfId="0" applyNumberFormat="1" applyFont="1" applyBorder="1" applyProtection="1">
      <protection locked="0" hidden="1"/>
    </xf>
    <xf numFmtId="14" fontId="2" fillId="7" borderId="5" xfId="0" applyNumberFormat="1" applyFont="1" applyFill="1" applyBorder="1" applyProtection="1">
      <protection locked="0" hidden="1"/>
    </xf>
    <xf numFmtId="0" fontId="4" fillId="0" borderId="10" xfId="0" applyFont="1" applyBorder="1" applyAlignment="1" applyProtection="1">
      <alignment horizontal="left"/>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9" fillId="0" borderId="10" xfId="1" applyFont="1" applyBorder="1" applyAlignment="1" applyProtection="1">
      <alignment horizontal="left"/>
      <protection hidden="1"/>
    </xf>
    <xf numFmtId="0" fontId="3" fillId="2" borderId="2" xfId="0" applyFont="1" applyFill="1" applyBorder="1" applyAlignment="1" applyProtection="1">
      <protection hidden="1"/>
    </xf>
    <xf numFmtId="0" fontId="0" fillId="2" borderId="3" xfId="0" applyFill="1" applyBorder="1" applyAlignment="1" applyProtection="1">
      <protection hidden="1"/>
    </xf>
    <xf numFmtId="0" fontId="0" fillId="2" borderId="4" xfId="0" applyFill="1" applyBorder="1" applyAlignment="1" applyProtection="1">
      <protection hidden="1"/>
    </xf>
    <xf numFmtId="0" fontId="1" fillId="2" borderId="4" xfId="0" applyFont="1" applyFill="1" applyBorder="1" applyAlignment="1" applyProtection="1">
      <protection hidden="1"/>
    </xf>
    <xf numFmtId="0" fontId="3" fillId="5" borderId="2" xfId="0" applyFont="1" applyFill="1" applyBorder="1" applyAlignment="1" applyProtection="1">
      <protection hidden="1"/>
    </xf>
    <xf numFmtId="0" fontId="1" fillId="5" borderId="4" xfId="0" applyFont="1" applyFill="1" applyBorder="1" applyAlignment="1" applyProtection="1">
      <protection hidden="1"/>
    </xf>
    <xf numFmtId="0" fontId="3" fillId="3" borderId="2" xfId="0" applyFont="1" applyFill="1" applyBorder="1" applyAlignment="1" applyProtection="1">
      <protection hidden="1"/>
    </xf>
    <xf numFmtId="0" fontId="0" fillId="3" borderId="3" xfId="0" applyFont="1" applyFill="1" applyBorder="1" applyAlignment="1" applyProtection="1">
      <protection hidden="1"/>
    </xf>
    <xf numFmtId="0" fontId="0" fillId="3" borderId="4" xfId="0" applyFont="1" applyFill="1" applyBorder="1" applyAlignment="1" applyProtection="1">
      <protection hidden="1"/>
    </xf>
    <xf numFmtId="0" fontId="3" fillId="3" borderId="2" xfId="0" applyFont="1" applyFill="1" applyBorder="1" applyAlignment="1" applyProtection="1">
      <protection locked="0" hidden="1"/>
    </xf>
    <xf numFmtId="0" fontId="0" fillId="3" borderId="3" xfId="0" applyFont="1" applyFill="1" applyBorder="1" applyAlignment="1" applyProtection="1">
      <protection locked="0" hidden="1"/>
    </xf>
    <xf numFmtId="0" fontId="0" fillId="3" borderId="4" xfId="0" applyFont="1" applyFill="1" applyBorder="1" applyAlignment="1" applyProtection="1">
      <protection locked="0" hidden="1"/>
    </xf>
    <xf numFmtId="9" fontId="3" fillId="2" borderId="2" xfId="0" applyNumberFormat="1" applyFont="1" applyFill="1" applyBorder="1" applyAlignment="1" applyProtection="1">
      <alignment horizontal="center"/>
      <protection hidden="1"/>
    </xf>
    <xf numFmtId="9" fontId="3" fillId="2" borderId="4" xfId="0" applyNumberFormat="1" applyFont="1" applyFill="1" applyBorder="1" applyAlignment="1" applyProtection="1">
      <alignment horizontal="center"/>
      <protection hidden="1"/>
    </xf>
    <xf numFmtId="0" fontId="3" fillId="2" borderId="5"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9" fontId="3" fillId="2" borderId="5" xfId="0" applyNumberFormat="1" applyFont="1" applyFill="1" applyBorder="1" applyAlignment="1" applyProtection="1">
      <alignment horizontal="center" wrapText="1"/>
      <protection hidden="1"/>
    </xf>
    <xf numFmtId="9" fontId="3" fillId="2" borderId="6" xfId="0" applyNumberFormat="1" applyFont="1" applyFill="1" applyBorder="1" applyAlignment="1" applyProtection="1">
      <alignment horizontal="center" wrapText="1"/>
      <protection hidden="1"/>
    </xf>
    <xf numFmtId="0" fontId="3" fillId="2" borderId="5" xfId="0" applyFont="1" applyFill="1" applyBorder="1" applyAlignment="1" applyProtection="1">
      <alignment horizontal="center" wrapText="1"/>
      <protection hidden="1"/>
    </xf>
    <xf numFmtId="0" fontId="3" fillId="2" borderId="6" xfId="0" applyFont="1" applyFill="1" applyBorder="1" applyAlignment="1" applyProtection="1">
      <alignment horizontal="center" wrapText="1"/>
      <protection hidden="1"/>
    </xf>
    <xf numFmtId="0" fontId="3" fillId="2" borderId="5" xfId="0" applyFont="1" applyFill="1" applyBorder="1" applyAlignment="1" applyProtection="1">
      <alignment horizontal="center"/>
      <protection hidden="1"/>
    </xf>
    <xf numFmtId="0" fontId="3" fillId="2" borderId="11" xfId="0" applyFont="1" applyFill="1" applyBorder="1" applyAlignment="1" applyProtection="1">
      <alignment horizontal="center"/>
      <protection hidden="1"/>
    </xf>
    <xf numFmtId="0" fontId="3" fillId="2" borderId="6" xfId="0" applyFont="1" applyFill="1" applyBorder="1" applyAlignment="1" applyProtection="1">
      <alignment horizontal="center"/>
      <protection hidden="1"/>
    </xf>
    <xf numFmtId="0" fontId="3" fillId="2" borderId="2" xfId="0" applyFont="1" applyFill="1" applyBorder="1" applyAlignment="1" applyProtection="1">
      <alignment horizontal="center"/>
      <protection hidden="1"/>
    </xf>
    <xf numFmtId="0" fontId="3" fillId="2" borderId="3" xfId="0" applyFont="1" applyFill="1" applyBorder="1" applyAlignment="1" applyProtection="1">
      <alignment horizontal="center"/>
      <protection hidden="1"/>
    </xf>
    <xf numFmtId="9" fontId="3" fillId="2" borderId="5" xfId="0" applyNumberFormat="1" applyFont="1" applyFill="1" applyBorder="1" applyAlignment="1" applyProtection="1">
      <alignment horizontal="center" vertical="center"/>
      <protection hidden="1"/>
    </xf>
    <xf numFmtId="9" fontId="3" fillId="2" borderId="6" xfId="0" applyNumberFormat="1" applyFont="1" applyFill="1" applyBorder="1" applyAlignment="1" applyProtection="1">
      <alignment horizontal="center" vertical="center"/>
      <protection hidden="1"/>
    </xf>
    <xf numFmtId="0" fontId="3" fillId="2" borderId="4" xfId="0" applyFont="1" applyFill="1" applyBorder="1" applyAlignment="1" applyProtection="1">
      <alignment horizontal="center"/>
      <protection hidden="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3" borderId="2" xfId="0" applyFont="1" applyFill="1" applyBorder="1" applyAlignment="1"/>
    <xf numFmtId="0" fontId="1" fillId="3" borderId="4" xfId="0" applyFont="1" applyFill="1" applyBorder="1" applyAlignment="1"/>
    <xf numFmtId="0" fontId="4" fillId="0" borderId="10" xfId="0" applyFont="1" applyBorder="1" applyAlignment="1" applyProtection="1">
      <alignment horizontal="left"/>
      <protection locked="0"/>
    </xf>
    <xf numFmtId="0" fontId="3" fillId="2" borderId="1" xfId="0" applyFont="1" applyFill="1" applyBorder="1" applyAlignment="1"/>
    <xf numFmtId="0" fontId="1" fillId="2" borderId="1" xfId="0" applyFont="1" applyFill="1" applyBorder="1" applyAlignment="1"/>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9" xfId="0" applyFont="1" applyFill="1" applyBorder="1" applyAlignment="1">
      <alignment horizontal="center" wrapText="1"/>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3" fillId="2" borderId="1" xfId="0" applyFont="1" applyFill="1" applyBorder="1" applyAlignment="1">
      <alignment horizontal="left"/>
    </xf>
    <xf numFmtId="0" fontId="3" fillId="2" borderId="2" xfId="0" applyFont="1" applyFill="1" applyBorder="1" applyAlignment="1"/>
    <xf numFmtId="0" fontId="3" fillId="2" borderId="3" xfId="0" applyFont="1" applyFill="1" applyBorder="1" applyAlignment="1"/>
    <xf numFmtId="0" fontId="3" fillId="2" borderId="4" xfId="0" applyFont="1" applyFill="1" applyBorder="1" applyAlignment="1"/>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cellXfs>
  <cellStyles count="3">
    <cellStyle name="Hyperlink" xfId="1" builtinId="8"/>
    <cellStyle name="Normal" xfId="0" builtinId="0"/>
    <cellStyle name="Normal 2" xfId="2"/>
  </cellStyles>
  <dxfs count="42">
    <dxf>
      <font>
        <b/>
        <i/>
        <color theme="0"/>
      </font>
      <fill>
        <patternFill>
          <bgColor rgb="FFFF0000"/>
        </patternFill>
      </fill>
    </dxf>
    <dxf>
      <font>
        <b/>
        <i val="0"/>
        <color theme="1"/>
      </font>
      <fill>
        <patternFill>
          <bgColor rgb="FFFFC000"/>
        </patternFill>
      </fill>
    </dxf>
    <dxf>
      <font>
        <b/>
        <i/>
        <color theme="0"/>
      </font>
      <fill>
        <patternFill>
          <bgColor rgb="FFFF0000"/>
        </patternFill>
      </fill>
    </dxf>
    <dxf>
      <font>
        <b/>
        <i val="0"/>
        <color theme="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254000</xdr:colOff>
      <xdr:row>3</xdr:row>
      <xdr:rowOff>169333</xdr:rowOff>
    </xdr:from>
    <xdr:to>
      <xdr:col>4</xdr:col>
      <xdr:colOff>293867</xdr:colOff>
      <xdr:row>8</xdr:row>
      <xdr:rowOff>1868</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73333" y="772583"/>
          <a:ext cx="1235784" cy="837952"/>
        </a:xfrm>
        <a:prstGeom prst="rect">
          <a:avLst/>
        </a:prstGeom>
      </xdr:spPr>
    </xdr:pic>
    <xdr:clientData/>
  </xdr:twoCellAnchor>
  <xdr:twoCellAnchor editAs="oneCell">
    <xdr:from>
      <xdr:col>4</xdr:col>
      <xdr:colOff>677332</xdr:colOff>
      <xdr:row>4</xdr:row>
      <xdr:rowOff>2489</xdr:rowOff>
    </xdr:from>
    <xdr:to>
      <xdr:col>6</xdr:col>
      <xdr:colOff>117037</xdr:colOff>
      <xdr:row>8</xdr:row>
      <xdr:rowOff>6199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92582" y="806822"/>
          <a:ext cx="1672788" cy="808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104775</xdr:colOff>
      <xdr:row>3</xdr:row>
      <xdr:rowOff>0</xdr:rowOff>
    </xdr:from>
    <xdr:to>
      <xdr:col>13</xdr:col>
      <xdr:colOff>188841</xdr:colOff>
      <xdr:row>6</xdr:row>
      <xdr:rowOff>171450</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01850" y="600075"/>
          <a:ext cx="1208016" cy="771525"/>
        </a:xfrm>
        <a:prstGeom prst="rect">
          <a:avLst/>
        </a:prstGeom>
      </xdr:spPr>
    </xdr:pic>
    <xdr:clientData/>
  </xdr:twoCellAnchor>
  <xdr:twoCellAnchor editAs="oneCell">
    <xdr:from>
      <xdr:col>10</xdr:col>
      <xdr:colOff>342900</xdr:colOff>
      <xdr:row>3</xdr:row>
      <xdr:rowOff>38100</xdr:rowOff>
    </xdr:from>
    <xdr:to>
      <xdr:col>11</xdr:col>
      <xdr:colOff>657224</xdr:colOff>
      <xdr:row>7</xdr:row>
      <xdr:rowOff>9628</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401550" y="638175"/>
          <a:ext cx="1457324" cy="771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342900</xdr:colOff>
      <xdr:row>2</xdr:row>
      <xdr:rowOff>66676</xdr:rowOff>
    </xdr:from>
    <xdr:to>
      <xdr:col>8</xdr:col>
      <xdr:colOff>733424</xdr:colOff>
      <xdr:row>6</xdr:row>
      <xdr:rowOff>38204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15650" y="466726"/>
          <a:ext cx="1600199" cy="771628"/>
        </a:xfrm>
        <a:prstGeom prst="rect">
          <a:avLst/>
        </a:prstGeom>
      </xdr:spPr>
    </xdr:pic>
    <xdr:clientData/>
  </xdr:twoCellAnchor>
  <xdr:twoCellAnchor editAs="oneCell">
    <xdr:from>
      <xdr:col>9</xdr:col>
      <xdr:colOff>314325</xdr:colOff>
      <xdr:row>2</xdr:row>
      <xdr:rowOff>66675</xdr:rowOff>
    </xdr:from>
    <xdr:to>
      <xdr:col>10</xdr:col>
      <xdr:colOff>360291</xdr:colOff>
      <xdr:row>6</xdr:row>
      <xdr:rowOff>38100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06425" y="466725"/>
          <a:ext cx="1255641" cy="771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70"/>
  <sheetViews>
    <sheetView topLeftCell="A25" zoomScale="90" zoomScaleNormal="90" workbookViewId="0">
      <selection activeCell="F51" sqref="F51"/>
    </sheetView>
  </sheetViews>
  <sheetFormatPr defaultRowHeight="15.75" x14ac:dyDescent="0.25"/>
  <cols>
    <col min="1" max="1" width="30" style="24" customWidth="1"/>
    <col min="2" max="2" width="42.7109375" style="24" customWidth="1"/>
    <col min="3" max="3" width="25" style="24" customWidth="1"/>
    <col min="4" max="4" width="18" style="24" customWidth="1"/>
    <col min="5" max="5" width="12.28515625" style="24" bestFit="1" customWidth="1"/>
    <col min="6" max="6" width="21.28515625" style="24" customWidth="1"/>
    <col min="7" max="7" width="11.28515625" style="24" customWidth="1"/>
    <col min="8" max="8" width="25.7109375" style="24" customWidth="1"/>
    <col min="9" max="256" width="9.140625" style="24"/>
    <col min="257" max="257" width="32.140625" style="24" bestFit="1" customWidth="1"/>
    <col min="258" max="258" width="21.42578125" style="24" bestFit="1" customWidth="1"/>
    <col min="259" max="259" width="11.5703125" style="24" bestFit="1" customWidth="1"/>
    <col min="260" max="260" width="12.28515625" style="24" bestFit="1" customWidth="1"/>
    <col min="261" max="261" width="10.5703125" style="24" bestFit="1" customWidth="1"/>
    <col min="262" max="263" width="9.140625" style="24"/>
    <col min="264" max="264" width="15.85546875" style="24" customWidth="1"/>
    <col min="265" max="512" width="9.140625" style="24"/>
    <col min="513" max="513" width="32.140625" style="24" bestFit="1" customWidth="1"/>
    <col min="514" max="514" width="21.42578125" style="24" bestFit="1" customWidth="1"/>
    <col min="515" max="515" width="11.5703125" style="24" bestFit="1" customWidth="1"/>
    <col min="516" max="516" width="12.28515625" style="24" bestFit="1" customWidth="1"/>
    <col min="517" max="517" width="10.5703125" style="24" bestFit="1" customWidth="1"/>
    <col min="518" max="519" width="9.140625" style="24"/>
    <col min="520" max="520" width="15.85546875" style="24" customWidth="1"/>
    <col min="521" max="768" width="9.140625" style="24"/>
    <col min="769" max="769" width="32.140625" style="24" bestFit="1" customWidth="1"/>
    <col min="770" max="770" width="21.42578125" style="24" bestFit="1" customWidth="1"/>
    <col min="771" max="771" width="11.5703125" style="24" bestFit="1" customWidth="1"/>
    <col min="772" max="772" width="12.28515625" style="24" bestFit="1" customWidth="1"/>
    <col min="773" max="773" width="10.5703125" style="24" bestFit="1" customWidth="1"/>
    <col min="774" max="775" width="9.140625" style="24"/>
    <col min="776" max="776" width="15.85546875" style="24" customWidth="1"/>
    <col min="777" max="1024" width="9.140625" style="24"/>
    <col min="1025" max="1025" width="32.140625" style="24" bestFit="1" customWidth="1"/>
    <col min="1026" max="1026" width="21.42578125" style="24" bestFit="1" customWidth="1"/>
    <col min="1027" max="1027" width="11.5703125" style="24" bestFit="1" customWidth="1"/>
    <col min="1028" max="1028" width="12.28515625" style="24" bestFit="1" customWidth="1"/>
    <col min="1029" max="1029" width="10.5703125" style="24" bestFit="1" customWidth="1"/>
    <col min="1030" max="1031" width="9.140625" style="24"/>
    <col min="1032" max="1032" width="15.85546875" style="24" customWidth="1"/>
    <col min="1033" max="1280" width="9.140625" style="24"/>
    <col min="1281" max="1281" width="32.140625" style="24" bestFit="1" customWidth="1"/>
    <col min="1282" max="1282" width="21.42578125" style="24" bestFit="1" customWidth="1"/>
    <col min="1283" max="1283" width="11.5703125" style="24" bestFit="1" customWidth="1"/>
    <col min="1284" max="1284" width="12.28515625" style="24" bestFit="1" customWidth="1"/>
    <col min="1285" max="1285" width="10.5703125" style="24" bestFit="1" customWidth="1"/>
    <col min="1286" max="1287" width="9.140625" style="24"/>
    <col min="1288" max="1288" width="15.85546875" style="24" customWidth="1"/>
    <col min="1289" max="1536" width="9.140625" style="24"/>
    <col min="1537" max="1537" width="32.140625" style="24" bestFit="1" customWidth="1"/>
    <col min="1538" max="1538" width="21.42578125" style="24" bestFit="1" customWidth="1"/>
    <col min="1539" max="1539" width="11.5703125" style="24" bestFit="1" customWidth="1"/>
    <col min="1540" max="1540" width="12.28515625" style="24" bestFit="1" customWidth="1"/>
    <col min="1541" max="1541" width="10.5703125" style="24" bestFit="1" customWidth="1"/>
    <col min="1542" max="1543" width="9.140625" style="24"/>
    <col min="1544" max="1544" width="15.85546875" style="24" customWidth="1"/>
    <col min="1545" max="1792" width="9.140625" style="24"/>
    <col min="1793" max="1793" width="32.140625" style="24" bestFit="1" customWidth="1"/>
    <col min="1794" max="1794" width="21.42578125" style="24" bestFit="1" customWidth="1"/>
    <col min="1795" max="1795" width="11.5703125" style="24" bestFit="1" customWidth="1"/>
    <col min="1796" max="1796" width="12.28515625" style="24" bestFit="1" customWidth="1"/>
    <col min="1797" max="1797" width="10.5703125" style="24" bestFit="1" customWidth="1"/>
    <col min="1798" max="1799" width="9.140625" style="24"/>
    <col min="1800" max="1800" width="15.85546875" style="24" customWidth="1"/>
    <col min="1801" max="2048" width="9.140625" style="24"/>
    <col min="2049" max="2049" width="32.140625" style="24" bestFit="1" customWidth="1"/>
    <col min="2050" max="2050" width="21.42578125" style="24" bestFit="1" customWidth="1"/>
    <col min="2051" max="2051" width="11.5703125" style="24" bestFit="1" customWidth="1"/>
    <col min="2052" max="2052" width="12.28515625" style="24" bestFit="1" customWidth="1"/>
    <col min="2053" max="2053" width="10.5703125" style="24" bestFit="1" customWidth="1"/>
    <col min="2054" max="2055" width="9.140625" style="24"/>
    <col min="2056" max="2056" width="15.85546875" style="24" customWidth="1"/>
    <col min="2057" max="2304" width="9.140625" style="24"/>
    <col min="2305" max="2305" width="32.140625" style="24" bestFit="1" customWidth="1"/>
    <col min="2306" max="2306" width="21.42578125" style="24" bestFit="1" customWidth="1"/>
    <col min="2307" max="2307" width="11.5703125" style="24" bestFit="1" customWidth="1"/>
    <col min="2308" max="2308" width="12.28515625" style="24" bestFit="1" customWidth="1"/>
    <col min="2309" max="2309" width="10.5703125" style="24" bestFit="1" customWidth="1"/>
    <col min="2310" max="2311" width="9.140625" style="24"/>
    <col min="2312" max="2312" width="15.85546875" style="24" customWidth="1"/>
    <col min="2313" max="2560" width="9.140625" style="24"/>
    <col min="2561" max="2561" width="32.140625" style="24" bestFit="1" customWidth="1"/>
    <col min="2562" max="2562" width="21.42578125" style="24" bestFit="1" customWidth="1"/>
    <col min="2563" max="2563" width="11.5703125" style="24" bestFit="1" customWidth="1"/>
    <col min="2564" max="2564" width="12.28515625" style="24" bestFit="1" customWidth="1"/>
    <col min="2565" max="2565" width="10.5703125" style="24" bestFit="1" customWidth="1"/>
    <col min="2566" max="2567" width="9.140625" style="24"/>
    <col min="2568" max="2568" width="15.85546875" style="24" customWidth="1"/>
    <col min="2569" max="2816" width="9.140625" style="24"/>
    <col min="2817" max="2817" width="32.140625" style="24" bestFit="1" customWidth="1"/>
    <col min="2818" max="2818" width="21.42578125" style="24" bestFit="1" customWidth="1"/>
    <col min="2819" max="2819" width="11.5703125" style="24" bestFit="1" customWidth="1"/>
    <col min="2820" max="2820" width="12.28515625" style="24" bestFit="1" customWidth="1"/>
    <col min="2821" max="2821" width="10.5703125" style="24" bestFit="1" customWidth="1"/>
    <col min="2822" max="2823" width="9.140625" style="24"/>
    <col min="2824" max="2824" width="15.85546875" style="24" customWidth="1"/>
    <col min="2825" max="3072" width="9.140625" style="24"/>
    <col min="3073" max="3073" width="32.140625" style="24" bestFit="1" customWidth="1"/>
    <col min="3074" max="3074" width="21.42578125" style="24" bestFit="1" customWidth="1"/>
    <col min="3075" max="3075" width="11.5703125" style="24" bestFit="1" customWidth="1"/>
    <col min="3076" max="3076" width="12.28515625" style="24" bestFit="1" customWidth="1"/>
    <col min="3077" max="3077" width="10.5703125" style="24" bestFit="1" customWidth="1"/>
    <col min="3078" max="3079" width="9.140625" style="24"/>
    <col min="3080" max="3080" width="15.85546875" style="24" customWidth="1"/>
    <col min="3081" max="3328" width="9.140625" style="24"/>
    <col min="3329" max="3329" width="32.140625" style="24" bestFit="1" customWidth="1"/>
    <col min="3330" max="3330" width="21.42578125" style="24" bestFit="1" customWidth="1"/>
    <col min="3331" max="3331" width="11.5703125" style="24" bestFit="1" customWidth="1"/>
    <col min="3332" max="3332" width="12.28515625" style="24" bestFit="1" customWidth="1"/>
    <col min="3333" max="3333" width="10.5703125" style="24" bestFit="1" customWidth="1"/>
    <col min="3334" max="3335" width="9.140625" style="24"/>
    <col min="3336" max="3336" width="15.85546875" style="24" customWidth="1"/>
    <col min="3337" max="3584" width="9.140625" style="24"/>
    <col min="3585" max="3585" width="32.140625" style="24" bestFit="1" customWidth="1"/>
    <col min="3586" max="3586" width="21.42578125" style="24" bestFit="1" customWidth="1"/>
    <col min="3587" max="3587" width="11.5703125" style="24" bestFit="1" customWidth="1"/>
    <col min="3588" max="3588" width="12.28515625" style="24" bestFit="1" customWidth="1"/>
    <col min="3589" max="3589" width="10.5703125" style="24" bestFit="1" customWidth="1"/>
    <col min="3590" max="3591" width="9.140625" style="24"/>
    <col min="3592" max="3592" width="15.85546875" style="24" customWidth="1"/>
    <col min="3593" max="3840" width="9.140625" style="24"/>
    <col min="3841" max="3841" width="32.140625" style="24" bestFit="1" customWidth="1"/>
    <col min="3842" max="3842" width="21.42578125" style="24" bestFit="1" customWidth="1"/>
    <col min="3843" max="3843" width="11.5703125" style="24" bestFit="1" customWidth="1"/>
    <col min="3844" max="3844" width="12.28515625" style="24" bestFit="1" customWidth="1"/>
    <col min="3845" max="3845" width="10.5703125" style="24" bestFit="1" customWidth="1"/>
    <col min="3846" max="3847" width="9.140625" style="24"/>
    <col min="3848" max="3848" width="15.85546875" style="24" customWidth="1"/>
    <col min="3849" max="4096" width="9.140625" style="24"/>
    <col min="4097" max="4097" width="32.140625" style="24" bestFit="1" customWidth="1"/>
    <col min="4098" max="4098" width="21.42578125" style="24" bestFit="1" customWidth="1"/>
    <col min="4099" max="4099" width="11.5703125" style="24" bestFit="1" customWidth="1"/>
    <col min="4100" max="4100" width="12.28515625" style="24" bestFit="1" customWidth="1"/>
    <col min="4101" max="4101" width="10.5703125" style="24" bestFit="1" customWidth="1"/>
    <col min="4102" max="4103" width="9.140625" style="24"/>
    <col min="4104" max="4104" width="15.85546875" style="24" customWidth="1"/>
    <col min="4105" max="4352" width="9.140625" style="24"/>
    <col min="4353" max="4353" width="32.140625" style="24" bestFit="1" customWidth="1"/>
    <col min="4354" max="4354" width="21.42578125" style="24" bestFit="1" customWidth="1"/>
    <col min="4355" max="4355" width="11.5703125" style="24" bestFit="1" customWidth="1"/>
    <col min="4356" max="4356" width="12.28515625" style="24" bestFit="1" customWidth="1"/>
    <col min="4357" max="4357" width="10.5703125" style="24" bestFit="1" customWidth="1"/>
    <col min="4358" max="4359" width="9.140625" style="24"/>
    <col min="4360" max="4360" width="15.85546875" style="24" customWidth="1"/>
    <col min="4361" max="4608" width="9.140625" style="24"/>
    <col min="4609" max="4609" width="32.140625" style="24" bestFit="1" customWidth="1"/>
    <col min="4610" max="4610" width="21.42578125" style="24" bestFit="1" customWidth="1"/>
    <col min="4611" max="4611" width="11.5703125" style="24" bestFit="1" customWidth="1"/>
    <col min="4612" max="4612" width="12.28515625" style="24" bestFit="1" customWidth="1"/>
    <col min="4613" max="4613" width="10.5703125" style="24" bestFit="1" customWidth="1"/>
    <col min="4614" max="4615" width="9.140625" style="24"/>
    <col min="4616" max="4616" width="15.85546875" style="24" customWidth="1"/>
    <col min="4617" max="4864" width="9.140625" style="24"/>
    <col min="4865" max="4865" width="32.140625" style="24" bestFit="1" customWidth="1"/>
    <col min="4866" max="4866" width="21.42578125" style="24" bestFit="1" customWidth="1"/>
    <col min="4867" max="4867" width="11.5703125" style="24" bestFit="1" customWidth="1"/>
    <col min="4868" max="4868" width="12.28515625" style="24" bestFit="1" customWidth="1"/>
    <col min="4869" max="4869" width="10.5703125" style="24" bestFit="1" customWidth="1"/>
    <col min="4870" max="4871" width="9.140625" style="24"/>
    <col min="4872" max="4872" width="15.85546875" style="24" customWidth="1"/>
    <col min="4873" max="5120" width="9.140625" style="24"/>
    <col min="5121" max="5121" width="32.140625" style="24" bestFit="1" customWidth="1"/>
    <col min="5122" max="5122" width="21.42578125" style="24" bestFit="1" customWidth="1"/>
    <col min="5123" max="5123" width="11.5703125" style="24" bestFit="1" customWidth="1"/>
    <col min="5124" max="5124" width="12.28515625" style="24" bestFit="1" customWidth="1"/>
    <col min="5125" max="5125" width="10.5703125" style="24" bestFit="1" customWidth="1"/>
    <col min="5126" max="5127" width="9.140625" style="24"/>
    <col min="5128" max="5128" width="15.85546875" style="24" customWidth="1"/>
    <col min="5129" max="5376" width="9.140625" style="24"/>
    <col min="5377" max="5377" width="32.140625" style="24" bestFit="1" customWidth="1"/>
    <col min="5378" max="5378" width="21.42578125" style="24" bestFit="1" customWidth="1"/>
    <col min="5379" max="5379" width="11.5703125" style="24" bestFit="1" customWidth="1"/>
    <col min="5380" max="5380" width="12.28515625" style="24" bestFit="1" customWidth="1"/>
    <col min="5381" max="5381" width="10.5703125" style="24" bestFit="1" customWidth="1"/>
    <col min="5382" max="5383" width="9.140625" style="24"/>
    <col min="5384" max="5384" width="15.85546875" style="24" customWidth="1"/>
    <col min="5385" max="5632" width="9.140625" style="24"/>
    <col min="5633" max="5633" width="32.140625" style="24" bestFit="1" customWidth="1"/>
    <col min="5634" max="5634" width="21.42578125" style="24" bestFit="1" customWidth="1"/>
    <col min="5635" max="5635" width="11.5703125" style="24" bestFit="1" customWidth="1"/>
    <col min="5636" max="5636" width="12.28515625" style="24" bestFit="1" customWidth="1"/>
    <col min="5637" max="5637" width="10.5703125" style="24" bestFit="1" customWidth="1"/>
    <col min="5638" max="5639" width="9.140625" style="24"/>
    <col min="5640" max="5640" width="15.85546875" style="24" customWidth="1"/>
    <col min="5641" max="5888" width="9.140625" style="24"/>
    <col min="5889" max="5889" width="32.140625" style="24" bestFit="1" customWidth="1"/>
    <col min="5890" max="5890" width="21.42578125" style="24" bestFit="1" customWidth="1"/>
    <col min="5891" max="5891" width="11.5703125" style="24" bestFit="1" customWidth="1"/>
    <col min="5892" max="5892" width="12.28515625" style="24" bestFit="1" customWidth="1"/>
    <col min="5893" max="5893" width="10.5703125" style="24" bestFit="1" customWidth="1"/>
    <col min="5894" max="5895" width="9.140625" style="24"/>
    <col min="5896" max="5896" width="15.85546875" style="24" customWidth="1"/>
    <col min="5897" max="6144" width="9.140625" style="24"/>
    <col min="6145" max="6145" width="32.140625" style="24" bestFit="1" customWidth="1"/>
    <col min="6146" max="6146" width="21.42578125" style="24" bestFit="1" customWidth="1"/>
    <col min="6147" max="6147" width="11.5703125" style="24" bestFit="1" customWidth="1"/>
    <col min="6148" max="6148" width="12.28515625" style="24" bestFit="1" customWidth="1"/>
    <col min="6149" max="6149" width="10.5703125" style="24" bestFit="1" customWidth="1"/>
    <col min="6150" max="6151" width="9.140625" style="24"/>
    <col min="6152" max="6152" width="15.85546875" style="24" customWidth="1"/>
    <col min="6153" max="6400" width="9.140625" style="24"/>
    <col min="6401" max="6401" width="32.140625" style="24" bestFit="1" customWidth="1"/>
    <col min="6402" max="6402" width="21.42578125" style="24" bestFit="1" customWidth="1"/>
    <col min="6403" max="6403" width="11.5703125" style="24" bestFit="1" customWidth="1"/>
    <col min="6404" max="6404" width="12.28515625" style="24" bestFit="1" customWidth="1"/>
    <col min="6405" max="6405" width="10.5703125" style="24" bestFit="1" customWidth="1"/>
    <col min="6406" max="6407" width="9.140625" style="24"/>
    <col min="6408" max="6408" width="15.85546875" style="24" customWidth="1"/>
    <col min="6409" max="6656" width="9.140625" style="24"/>
    <col min="6657" max="6657" width="32.140625" style="24" bestFit="1" customWidth="1"/>
    <col min="6658" max="6658" width="21.42578125" style="24" bestFit="1" customWidth="1"/>
    <col min="6659" max="6659" width="11.5703125" style="24" bestFit="1" customWidth="1"/>
    <col min="6660" max="6660" width="12.28515625" style="24" bestFit="1" customWidth="1"/>
    <col min="6661" max="6661" width="10.5703125" style="24" bestFit="1" customWidth="1"/>
    <col min="6662" max="6663" width="9.140625" style="24"/>
    <col min="6664" max="6664" width="15.85546875" style="24" customWidth="1"/>
    <col min="6665" max="6912" width="9.140625" style="24"/>
    <col min="6913" max="6913" width="32.140625" style="24" bestFit="1" customWidth="1"/>
    <col min="6914" max="6914" width="21.42578125" style="24" bestFit="1" customWidth="1"/>
    <col min="6915" max="6915" width="11.5703125" style="24" bestFit="1" customWidth="1"/>
    <col min="6916" max="6916" width="12.28515625" style="24" bestFit="1" customWidth="1"/>
    <col min="6917" max="6917" width="10.5703125" style="24" bestFit="1" customWidth="1"/>
    <col min="6918" max="6919" width="9.140625" style="24"/>
    <col min="6920" max="6920" width="15.85546875" style="24" customWidth="1"/>
    <col min="6921" max="7168" width="9.140625" style="24"/>
    <col min="7169" max="7169" width="32.140625" style="24" bestFit="1" customWidth="1"/>
    <col min="7170" max="7170" width="21.42578125" style="24" bestFit="1" customWidth="1"/>
    <col min="7171" max="7171" width="11.5703125" style="24" bestFit="1" customWidth="1"/>
    <col min="7172" max="7172" width="12.28515625" style="24" bestFit="1" customWidth="1"/>
    <col min="7173" max="7173" width="10.5703125" style="24" bestFit="1" customWidth="1"/>
    <col min="7174" max="7175" width="9.140625" style="24"/>
    <col min="7176" max="7176" width="15.85546875" style="24" customWidth="1"/>
    <col min="7177" max="7424" width="9.140625" style="24"/>
    <col min="7425" max="7425" width="32.140625" style="24" bestFit="1" customWidth="1"/>
    <col min="7426" max="7426" width="21.42578125" style="24" bestFit="1" customWidth="1"/>
    <col min="7427" max="7427" width="11.5703125" style="24" bestFit="1" customWidth="1"/>
    <col min="7428" max="7428" width="12.28515625" style="24" bestFit="1" customWidth="1"/>
    <col min="7429" max="7429" width="10.5703125" style="24" bestFit="1" customWidth="1"/>
    <col min="7430" max="7431" width="9.140625" style="24"/>
    <col min="7432" max="7432" width="15.85546875" style="24" customWidth="1"/>
    <col min="7433" max="7680" width="9.140625" style="24"/>
    <col min="7681" max="7681" width="32.140625" style="24" bestFit="1" customWidth="1"/>
    <col min="7682" max="7682" width="21.42578125" style="24" bestFit="1" customWidth="1"/>
    <col min="7683" max="7683" width="11.5703125" style="24" bestFit="1" customWidth="1"/>
    <col min="7684" max="7684" width="12.28515625" style="24" bestFit="1" customWidth="1"/>
    <col min="7685" max="7685" width="10.5703125" style="24" bestFit="1" customWidth="1"/>
    <col min="7686" max="7687" width="9.140625" style="24"/>
    <col min="7688" max="7688" width="15.85546875" style="24" customWidth="1"/>
    <col min="7689" max="7936" width="9.140625" style="24"/>
    <col min="7937" max="7937" width="32.140625" style="24" bestFit="1" customWidth="1"/>
    <col min="7938" max="7938" width="21.42578125" style="24" bestFit="1" customWidth="1"/>
    <col min="7939" max="7939" width="11.5703125" style="24" bestFit="1" customWidth="1"/>
    <col min="7940" max="7940" width="12.28515625" style="24" bestFit="1" customWidth="1"/>
    <col min="7941" max="7941" width="10.5703125" style="24" bestFit="1" customWidth="1"/>
    <col min="7942" max="7943" width="9.140625" style="24"/>
    <col min="7944" max="7944" width="15.85546875" style="24" customWidth="1"/>
    <col min="7945" max="8192" width="9.140625" style="24"/>
    <col min="8193" max="8193" width="32.140625" style="24" bestFit="1" customWidth="1"/>
    <col min="8194" max="8194" width="21.42578125" style="24" bestFit="1" customWidth="1"/>
    <col min="8195" max="8195" width="11.5703125" style="24" bestFit="1" customWidth="1"/>
    <col min="8196" max="8196" width="12.28515625" style="24" bestFit="1" customWidth="1"/>
    <col min="8197" max="8197" width="10.5703125" style="24" bestFit="1" customWidth="1"/>
    <col min="8198" max="8199" width="9.140625" style="24"/>
    <col min="8200" max="8200" width="15.85546875" style="24" customWidth="1"/>
    <col min="8201" max="8448" width="9.140625" style="24"/>
    <col min="8449" max="8449" width="32.140625" style="24" bestFit="1" customWidth="1"/>
    <col min="8450" max="8450" width="21.42578125" style="24" bestFit="1" customWidth="1"/>
    <col min="8451" max="8451" width="11.5703125" style="24" bestFit="1" customWidth="1"/>
    <col min="8452" max="8452" width="12.28515625" style="24" bestFit="1" customWidth="1"/>
    <col min="8453" max="8453" width="10.5703125" style="24" bestFit="1" customWidth="1"/>
    <col min="8454" max="8455" width="9.140625" style="24"/>
    <col min="8456" max="8456" width="15.85546875" style="24" customWidth="1"/>
    <col min="8457" max="8704" width="9.140625" style="24"/>
    <col min="8705" max="8705" width="32.140625" style="24" bestFit="1" customWidth="1"/>
    <col min="8706" max="8706" width="21.42578125" style="24" bestFit="1" customWidth="1"/>
    <col min="8707" max="8707" width="11.5703125" style="24" bestFit="1" customWidth="1"/>
    <col min="8708" max="8708" width="12.28515625" style="24" bestFit="1" customWidth="1"/>
    <col min="8709" max="8709" width="10.5703125" style="24" bestFit="1" customWidth="1"/>
    <col min="8710" max="8711" width="9.140625" style="24"/>
    <col min="8712" max="8712" width="15.85546875" style="24" customWidth="1"/>
    <col min="8713" max="8960" width="9.140625" style="24"/>
    <col min="8961" max="8961" width="32.140625" style="24" bestFit="1" customWidth="1"/>
    <col min="8962" max="8962" width="21.42578125" style="24" bestFit="1" customWidth="1"/>
    <col min="8963" max="8963" width="11.5703125" style="24" bestFit="1" customWidth="1"/>
    <col min="8964" max="8964" width="12.28515625" style="24" bestFit="1" customWidth="1"/>
    <col min="8965" max="8965" width="10.5703125" style="24" bestFit="1" customWidth="1"/>
    <col min="8966" max="8967" width="9.140625" style="24"/>
    <col min="8968" max="8968" width="15.85546875" style="24" customWidth="1"/>
    <col min="8969" max="9216" width="9.140625" style="24"/>
    <col min="9217" max="9217" width="32.140625" style="24" bestFit="1" customWidth="1"/>
    <col min="9218" max="9218" width="21.42578125" style="24" bestFit="1" customWidth="1"/>
    <col min="9219" max="9219" width="11.5703125" style="24" bestFit="1" customWidth="1"/>
    <col min="9220" max="9220" width="12.28515625" style="24" bestFit="1" customWidth="1"/>
    <col min="9221" max="9221" width="10.5703125" style="24" bestFit="1" customWidth="1"/>
    <col min="9222" max="9223" width="9.140625" style="24"/>
    <col min="9224" max="9224" width="15.85546875" style="24" customWidth="1"/>
    <col min="9225" max="9472" width="9.140625" style="24"/>
    <col min="9473" max="9473" width="32.140625" style="24" bestFit="1" customWidth="1"/>
    <col min="9474" max="9474" width="21.42578125" style="24" bestFit="1" customWidth="1"/>
    <col min="9475" max="9475" width="11.5703125" style="24" bestFit="1" customWidth="1"/>
    <col min="9476" max="9476" width="12.28515625" style="24" bestFit="1" customWidth="1"/>
    <col min="9477" max="9477" width="10.5703125" style="24" bestFit="1" customWidth="1"/>
    <col min="9478" max="9479" width="9.140625" style="24"/>
    <col min="9480" max="9480" width="15.85546875" style="24" customWidth="1"/>
    <col min="9481" max="9728" width="9.140625" style="24"/>
    <col min="9729" max="9729" width="32.140625" style="24" bestFit="1" customWidth="1"/>
    <col min="9730" max="9730" width="21.42578125" style="24" bestFit="1" customWidth="1"/>
    <col min="9731" max="9731" width="11.5703125" style="24" bestFit="1" customWidth="1"/>
    <col min="9732" max="9732" width="12.28515625" style="24" bestFit="1" customWidth="1"/>
    <col min="9733" max="9733" width="10.5703125" style="24" bestFit="1" customWidth="1"/>
    <col min="9734" max="9735" width="9.140625" style="24"/>
    <col min="9736" max="9736" width="15.85546875" style="24" customWidth="1"/>
    <col min="9737" max="9984" width="9.140625" style="24"/>
    <col min="9985" max="9985" width="32.140625" style="24" bestFit="1" customWidth="1"/>
    <col min="9986" max="9986" width="21.42578125" style="24" bestFit="1" customWidth="1"/>
    <col min="9987" max="9987" width="11.5703125" style="24" bestFit="1" customWidth="1"/>
    <col min="9988" max="9988" width="12.28515625" style="24" bestFit="1" customWidth="1"/>
    <col min="9989" max="9989" width="10.5703125" style="24" bestFit="1" customWidth="1"/>
    <col min="9990" max="9991" width="9.140625" style="24"/>
    <col min="9992" max="9992" width="15.85546875" style="24" customWidth="1"/>
    <col min="9993" max="10240" width="9.140625" style="24"/>
    <col min="10241" max="10241" width="32.140625" style="24" bestFit="1" customWidth="1"/>
    <col min="10242" max="10242" width="21.42578125" style="24" bestFit="1" customWidth="1"/>
    <col min="10243" max="10243" width="11.5703125" style="24" bestFit="1" customWidth="1"/>
    <col min="10244" max="10244" width="12.28515625" style="24" bestFit="1" customWidth="1"/>
    <col min="10245" max="10245" width="10.5703125" style="24" bestFit="1" customWidth="1"/>
    <col min="10246" max="10247" width="9.140625" style="24"/>
    <col min="10248" max="10248" width="15.85546875" style="24" customWidth="1"/>
    <col min="10249" max="10496" width="9.140625" style="24"/>
    <col min="10497" max="10497" width="32.140625" style="24" bestFit="1" customWidth="1"/>
    <col min="10498" max="10498" width="21.42578125" style="24" bestFit="1" customWidth="1"/>
    <col min="10499" max="10499" width="11.5703125" style="24" bestFit="1" customWidth="1"/>
    <col min="10500" max="10500" width="12.28515625" style="24" bestFit="1" customWidth="1"/>
    <col min="10501" max="10501" width="10.5703125" style="24" bestFit="1" customWidth="1"/>
    <col min="10502" max="10503" width="9.140625" style="24"/>
    <col min="10504" max="10504" width="15.85546875" style="24" customWidth="1"/>
    <col min="10505" max="10752" width="9.140625" style="24"/>
    <col min="10753" max="10753" width="32.140625" style="24" bestFit="1" customWidth="1"/>
    <col min="10754" max="10754" width="21.42578125" style="24" bestFit="1" customWidth="1"/>
    <col min="10755" max="10755" width="11.5703125" style="24" bestFit="1" customWidth="1"/>
    <col min="10756" max="10756" width="12.28515625" style="24" bestFit="1" customWidth="1"/>
    <col min="10757" max="10757" width="10.5703125" style="24" bestFit="1" customWidth="1"/>
    <col min="10758" max="10759" width="9.140625" style="24"/>
    <col min="10760" max="10760" width="15.85546875" style="24" customWidth="1"/>
    <col min="10761" max="11008" width="9.140625" style="24"/>
    <col min="11009" max="11009" width="32.140625" style="24" bestFit="1" customWidth="1"/>
    <col min="11010" max="11010" width="21.42578125" style="24" bestFit="1" customWidth="1"/>
    <col min="11011" max="11011" width="11.5703125" style="24" bestFit="1" customWidth="1"/>
    <col min="11012" max="11012" width="12.28515625" style="24" bestFit="1" customWidth="1"/>
    <col min="11013" max="11013" width="10.5703125" style="24" bestFit="1" customWidth="1"/>
    <col min="11014" max="11015" width="9.140625" style="24"/>
    <col min="11016" max="11016" width="15.85546875" style="24" customWidth="1"/>
    <col min="11017" max="11264" width="9.140625" style="24"/>
    <col min="11265" max="11265" width="32.140625" style="24" bestFit="1" customWidth="1"/>
    <col min="11266" max="11266" width="21.42578125" style="24" bestFit="1" customWidth="1"/>
    <col min="11267" max="11267" width="11.5703125" style="24" bestFit="1" customWidth="1"/>
    <col min="11268" max="11268" width="12.28515625" style="24" bestFit="1" customWidth="1"/>
    <col min="11269" max="11269" width="10.5703125" style="24" bestFit="1" customWidth="1"/>
    <col min="11270" max="11271" width="9.140625" style="24"/>
    <col min="11272" max="11272" width="15.85546875" style="24" customWidth="1"/>
    <col min="11273" max="11520" width="9.140625" style="24"/>
    <col min="11521" max="11521" width="32.140625" style="24" bestFit="1" customWidth="1"/>
    <col min="11522" max="11522" width="21.42578125" style="24" bestFit="1" customWidth="1"/>
    <col min="11523" max="11523" width="11.5703125" style="24" bestFit="1" customWidth="1"/>
    <col min="11524" max="11524" width="12.28515625" style="24" bestFit="1" customWidth="1"/>
    <col min="11525" max="11525" width="10.5703125" style="24" bestFit="1" customWidth="1"/>
    <col min="11526" max="11527" width="9.140625" style="24"/>
    <col min="11528" max="11528" width="15.85546875" style="24" customWidth="1"/>
    <col min="11529" max="11776" width="9.140625" style="24"/>
    <col min="11777" max="11777" width="32.140625" style="24" bestFit="1" customWidth="1"/>
    <col min="11778" max="11778" width="21.42578125" style="24" bestFit="1" customWidth="1"/>
    <col min="11779" max="11779" width="11.5703125" style="24" bestFit="1" customWidth="1"/>
    <col min="11780" max="11780" width="12.28515625" style="24" bestFit="1" customWidth="1"/>
    <col min="11781" max="11781" width="10.5703125" style="24" bestFit="1" customWidth="1"/>
    <col min="11782" max="11783" width="9.140625" style="24"/>
    <col min="11784" max="11784" width="15.85546875" style="24" customWidth="1"/>
    <col min="11785" max="12032" width="9.140625" style="24"/>
    <col min="12033" max="12033" width="32.140625" style="24" bestFit="1" customWidth="1"/>
    <col min="12034" max="12034" width="21.42578125" style="24" bestFit="1" customWidth="1"/>
    <col min="12035" max="12035" width="11.5703125" style="24" bestFit="1" customWidth="1"/>
    <col min="12036" max="12036" width="12.28515625" style="24" bestFit="1" customWidth="1"/>
    <col min="12037" max="12037" width="10.5703125" style="24" bestFit="1" customWidth="1"/>
    <col min="12038" max="12039" width="9.140625" style="24"/>
    <col min="12040" max="12040" width="15.85546875" style="24" customWidth="1"/>
    <col min="12041" max="12288" width="9.140625" style="24"/>
    <col min="12289" max="12289" width="32.140625" style="24" bestFit="1" customWidth="1"/>
    <col min="12290" max="12290" width="21.42578125" style="24" bestFit="1" customWidth="1"/>
    <col min="12291" max="12291" width="11.5703125" style="24" bestFit="1" customWidth="1"/>
    <col min="12292" max="12292" width="12.28515625" style="24" bestFit="1" customWidth="1"/>
    <col min="12293" max="12293" width="10.5703125" style="24" bestFit="1" customWidth="1"/>
    <col min="12294" max="12295" width="9.140625" style="24"/>
    <col min="12296" max="12296" width="15.85546875" style="24" customWidth="1"/>
    <col min="12297" max="12544" width="9.140625" style="24"/>
    <col min="12545" max="12545" width="32.140625" style="24" bestFit="1" customWidth="1"/>
    <col min="12546" max="12546" width="21.42578125" style="24" bestFit="1" customWidth="1"/>
    <col min="12547" max="12547" width="11.5703125" style="24" bestFit="1" customWidth="1"/>
    <col min="12548" max="12548" width="12.28515625" style="24" bestFit="1" customWidth="1"/>
    <col min="12549" max="12549" width="10.5703125" style="24" bestFit="1" customWidth="1"/>
    <col min="12550" max="12551" width="9.140625" style="24"/>
    <col min="12552" max="12552" width="15.85546875" style="24" customWidth="1"/>
    <col min="12553" max="12800" width="9.140625" style="24"/>
    <col min="12801" max="12801" width="32.140625" style="24" bestFit="1" customWidth="1"/>
    <col min="12802" max="12802" width="21.42578125" style="24" bestFit="1" customWidth="1"/>
    <col min="12803" max="12803" width="11.5703125" style="24" bestFit="1" customWidth="1"/>
    <col min="12804" max="12804" width="12.28515625" style="24" bestFit="1" customWidth="1"/>
    <col min="12805" max="12805" width="10.5703125" style="24" bestFit="1" customWidth="1"/>
    <col min="12806" max="12807" width="9.140625" style="24"/>
    <col min="12808" max="12808" width="15.85546875" style="24" customWidth="1"/>
    <col min="12809" max="13056" width="9.140625" style="24"/>
    <col min="13057" max="13057" width="32.140625" style="24" bestFit="1" customWidth="1"/>
    <col min="13058" max="13058" width="21.42578125" style="24" bestFit="1" customWidth="1"/>
    <col min="13059" max="13059" width="11.5703125" style="24" bestFit="1" customWidth="1"/>
    <col min="13060" max="13060" width="12.28515625" style="24" bestFit="1" customWidth="1"/>
    <col min="13061" max="13061" width="10.5703125" style="24" bestFit="1" customWidth="1"/>
    <col min="13062" max="13063" width="9.140625" style="24"/>
    <col min="13064" max="13064" width="15.85546875" style="24" customWidth="1"/>
    <col min="13065" max="13312" width="9.140625" style="24"/>
    <col min="13313" max="13313" width="32.140625" style="24" bestFit="1" customWidth="1"/>
    <col min="13314" max="13314" width="21.42578125" style="24" bestFit="1" customWidth="1"/>
    <col min="13315" max="13315" width="11.5703125" style="24" bestFit="1" customWidth="1"/>
    <col min="13316" max="13316" width="12.28515625" style="24" bestFit="1" customWidth="1"/>
    <col min="13317" max="13317" width="10.5703125" style="24" bestFit="1" customWidth="1"/>
    <col min="13318" max="13319" width="9.140625" style="24"/>
    <col min="13320" max="13320" width="15.85546875" style="24" customWidth="1"/>
    <col min="13321" max="13568" width="9.140625" style="24"/>
    <col min="13569" max="13569" width="32.140625" style="24" bestFit="1" customWidth="1"/>
    <col min="13570" max="13570" width="21.42578125" style="24" bestFit="1" customWidth="1"/>
    <col min="13571" max="13571" width="11.5703125" style="24" bestFit="1" customWidth="1"/>
    <col min="13572" max="13572" width="12.28515625" style="24" bestFit="1" customWidth="1"/>
    <col min="13573" max="13573" width="10.5703125" style="24" bestFit="1" customWidth="1"/>
    <col min="13574" max="13575" width="9.140625" style="24"/>
    <col min="13576" max="13576" width="15.85546875" style="24" customWidth="1"/>
    <col min="13577" max="13824" width="9.140625" style="24"/>
    <col min="13825" max="13825" width="32.140625" style="24" bestFit="1" customWidth="1"/>
    <col min="13826" max="13826" width="21.42578125" style="24" bestFit="1" customWidth="1"/>
    <col min="13827" max="13827" width="11.5703125" style="24" bestFit="1" customWidth="1"/>
    <col min="13828" max="13828" width="12.28515625" style="24" bestFit="1" customWidth="1"/>
    <col min="13829" max="13829" width="10.5703125" style="24" bestFit="1" customWidth="1"/>
    <col min="13830" max="13831" width="9.140625" style="24"/>
    <col min="13832" max="13832" width="15.85546875" style="24" customWidth="1"/>
    <col min="13833" max="14080" width="9.140625" style="24"/>
    <col min="14081" max="14081" width="32.140625" style="24" bestFit="1" customWidth="1"/>
    <col min="14082" max="14082" width="21.42578125" style="24" bestFit="1" customWidth="1"/>
    <col min="14083" max="14083" width="11.5703125" style="24" bestFit="1" customWidth="1"/>
    <col min="14084" max="14084" width="12.28515625" style="24" bestFit="1" customWidth="1"/>
    <col min="14085" max="14085" width="10.5703125" style="24" bestFit="1" customWidth="1"/>
    <col min="14086" max="14087" width="9.140625" style="24"/>
    <col min="14088" max="14088" width="15.85546875" style="24" customWidth="1"/>
    <col min="14089" max="14336" width="9.140625" style="24"/>
    <col min="14337" max="14337" width="32.140625" style="24" bestFit="1" customWidth="1"/>
    <col min="14338" max="14338" width="21.42578125" style="24" bestFit="1" customWidth="1"/>
    <col min="14339" max="14339" width="11.5703125" style="24" bestFit="1" customWidth="1"/>
    <col min="14340" max="14340" width="12.28515625" style="24" bestFit="1" customWidth="1"/>
    <col min="14341" max="14341" width="10.5703125" style="24" bestFit="1" customWidth="1"/>
    <col min="14342" max="14343" width="9.140625" style="24"/>
    <col min="14344" max="14344" width="15.85546875" style="24" customWidth="1"/>
    <col min="14345" max="14592" width="9.140625" style="24"/>
    <col min="14593" max="14593" width="32.140625" style="24" bestFit="1" customWidth="1"/>
    <col min="14594" max="14594" width="21.42578125" style="24" bestFit="1" customWidth="1"/>
    <col min="14595" max="14595" width="11.5703125" style="24" bestFit="1" customWidth="1"/>
    <col min="14596" max="14596" width="12.28515625" style="24" bestFit="1" customWidth="1"/>
    <col min="14597" max="14597" width="10.5703125" style="24" bestFit="1" customWidth="1"/>
    <col min="14598" max="14599" width="9.140625" style="24"/>
    <col min="14600" max="14600" width="15.85546875" style="24" customWidth="1"/>
    <col min="14601" max="14848" width="9.140625" style="24"/>
    <col min="14849" max="14849" width="32.140625" style="24" bestFit="1" customWidth="1"/>
    <col min="14850" max="14850" width="21.42578125" style="24" bestFit="1" customWidth="1"/>
    <col min="14851" max="14851" width="11.5703125" style="24" bestFit="1" customWidth="1"/>
    <col min="14852" max="14852" width="12.28515625" style="24" bestFit="1" customWidth="1"/>
    <col min="14853" max="14853" width="10.5703125" style="24" bestFit="1" customWidth="1"/>
    <col min="14854" max="14855" width="9.140625" style="24"/>
    <col min="14856" max="14856" width="15.85546875" style="24" customWidth="1"/>
    <col min="14857" max="15104" width="9.140625" style="24"/>
    <col min="15105" max="15105" width="32.140625" style="24" bestFit="1" customWidth="1"/>
    <col min="15106" max="15106" width="21.42578125" style="24" bestFit="1" customWidth="1"/>
    <col min="15107" max="15107" width="11.5703125" style="24" bestFit="1" customWidth="1"/>
    <col min="15108" max="15108" width="12.28515625" style="24" bestFit="1" customWidth="1"/>
    <col min="15109" max="15109" width="10.5703125" style="24" bestFit="1" customWidth="1"/>
    <col min="15110" max="15111" width="9.140625" style="24"/>
    <col min="15112" max="15112" width="15.85546875" style="24" customWidth="1"/>
    <col min="15113" max="15360" width="9.140625" style="24"/>
    <col min="15361" max="15361" width="32.140625" style="24" bestFit="1" customWidth="1"/>
    <col min="15362" max="15362" width="21.42578125" style="24" bestFit="1" customWidth="1"/>
    <col min="15363" max="15363" width="11.5703125" style="24" bestFit="1" customWidth="1"/>
    <col min="15364" max="15364" width="12.28515625" style="24" bestFit="1" customWidth="1"/>
    <col min="15365" max="15365" width="10.5703125" style="24" bestFit="1" customWidth="1"/>
    <col min="15366" max="15367" width="9.140625" style="24"/>
    <col min="15368" max="15368" width="15.85546875" style="24" customWidth="1"/>
    <col min="15369" max="15616" width="9.140625" style="24"/>
    <col min="15617" max="15617" width="32.140625" style="24" bestFit="1" customWidth="1"/>
    <col min="15618" max="15618" width="21.42578125" style="24" bestFit="1" customWidth="1"/>
    <col min="15619" max="15619" width="11.5703125" style="24" bestFit="1" customWidth="1"/>
    <col min="15620" max="15620" width="12.28515625" style="24" bestFit="1" customWidth="1"/>
    <col min="15621" max="15621" width="10.5703125" style="24" bestFit="1" customWidth="1"/>
    <col min="15622" max="15623" width="9.140625" style="24"/>
    <col min="15624" max="15624" width="15.85546875" style="24" customWidth="1"/>
    <col min="15625" max="15872" width="9.140625" style="24"/>
    <col min="15873" max="15873" width="32.140625" style="24" bestFit="1" customWidth="1"/>
    <col min="15874" max="15874" width="21.42578125" style="24" bestFit="1" customWidth="1"/>
    <col min="15875" max="15875" width="11.5703125" style="24" bestFit="1" customWidth="1"/>
    <col min="15876" max="15876" width="12.28515625" style="24" bestFit="1" customWidth="1"/>
    <col min="15877" max="15877" width="10.5703125" style="24" bestFit="1" customWidth="1"/>
    <col min="15878" max="15879" width="9.140625" style="24"/>
    <col min="15880" max="15880" width="15.85546875" style="24" customWidth="1"/>
    <col min="15881" max="16128" width="9.140625" style="24"/>
    <col min="16129" max="16129" width="32.140625" style="24" bestFit="1" customWidth="1"/>
    <col min="16130" max="16130" width="21.42578125" style="24" bestFit="1" customWidth="1"/>
    <col min="16131" max="16131" width="11.5703125" style="24" bestFit="1" customWidth="1"/>
    <col min="16132" max="16132" width="12.28515625" style="24" bestFit="1" customWidth="1"/>
    <col min="16133" max="16133" width="10.5703125" style="24" bestFit="1" customWidth="1"/>
    <col min="16134" max="16135" width="9.140625" style="24"/>
    <col min="16136" max="16136" width="15.85546875" style="24" customWidth="1"/>
    <col min="16137" max="16384" width="9.140625" style="24"/>
  </cols>
  <sheetData>
    <row r="3" spans="1:8" s="39" customFormat="1" x14ac:dyDescent="0.25">
      <c r="A3" s="47" t="s">
        <v>26</v>
      </c>
      <c r="B3" s="48"/>
      <c r="C3" s="48"/>
      <c r="D3" s="48"/>
      <c r="E3" s="48"/>
      <c r="F3" s="48"/>
      <c r="G3" s="48"/>
    </row>
    <row r="4" spans="1:8" s="39" customFormat="1" x14ac:dyDescent="0.25">
      <c r="A4" s="49" t="s">
        <v>47</v>
      </c>
      <c r="B4" s="97" t="s">
        <v>103</v>
      </c>
      <c r="F4" s="50"/>
    </row>
    <row r="5" spans="1:8" s="39" customFormat="1" x14ac:dyDescent="0.25">
      <c r="A5" s="49" t="s">
        <v>92</v>
      </c>
      <c r="B5" s="37" t="s">
        <v>149</v>
      </c>
      <c r="F5" s="50"/>
    </row>
    <row r="6" spans="1:8" s="39" customFormat="1" x14ac:dyDescent="0.25">
      <c r="A6" s="49" t="s">
        <v>93</v>
      </c>
      <c r="B6" s="107">
        <v>42186</v>
      </c>
      <c r="F6" s="50"/>
    </row>
    <row r="7" spans="1:8" s="39" customFormat="1" x14ac:dyDescent="0.25">
      <c r="A7" s="49" t="s">
        <v>94</v>
      </c>
      <c r="B7" s="107">
        <v>43281</v>
      </c>
    </row>
    <row r="8" spans="1:8" s="39" customFormat="1" x14ac:dyDescent="0.25">
      <c r="A8" s="49" t="s">
        <v>48</v>
      </c>
      <c r="B8" s="37" t="s">
        <v>27</v>
      </c>
      <c r="C8" s="50"/>
      <c r="D8" s="50"/>
      <c r="E8" s="50"/>
      <c r="F8" s="50"/>
    </row>
    <row r="9" spans="1:8" s="39" customFormat="1" x14ac:dyDescent="0.25">
      <c r="A9" s="47"/>
      <c r="C9" s="50"/>
      <c r="D9" s="50"/>
      <c r="E9" s="50"/>
      <c r="F9" s="50"/>
    </row>
    <row r="10" spans="1:8" s="39" customFormat="1" x14ac:dyDescent="0.25">
      <c r="A10" s="129" t="s">
        <v>99</v>
      </c>
      <c r="B10" s="129"/>
      <c r="C10" s="50"/>
      <c r="D10" s="50"/>
      <c r="E10" s="50"/>
      <c r="F10" s="50"/>
      <c r="G10" s="50"/>
      <c r="H10" s="50"/>
    </row>
    <row r="11" spans="1:8" s="39" customFormat="1" x14ac:dyDescent="0.25">
      <c r="A11" s="40"/>
      <c r="B11" s="41" t="s">
        <v>15</v>
      </c>
      <c r="C11" s="41" t="s">
        <v>16</v>
      </c>
      <c r="D11" s="41" t="s">
        <v>58</v>
      </c>
      <c r="E11" s="50"/>
      <c r="F11" s="50"/>
    </row>
    <row r="12" spans="1:8" s="39" customFormat="1" x14ac:dyDescent="0.25">
      <c r="A12" s="43">
        <v>1</v>
      </c>
      <c r="B12" s="44" t="s">
        <v>4</v>
      </c>
      <c r="C12" s="70">
        <f>IF(D12=75,ROUNDDOWN($C$26*D12/100,2),ROUND($C$26*D12/100,2))</f>
        <v>96951.6</v>
      </c>
      <c r="D12" s="71">
        <v>75</v>
      </c>
      <c r="E12" s="50"/>
      <c r="F12" s="50"/>
    </row>
    <row r="13" spans="1:8" s="39" customFormat="1" x14ac:dyDescent="0.25">
      <c r="A13" s="43">
        <v>2</v>
      </c>
      <c r="B13" s="44" t="s">
        <v>17</v>
      </c>
      <c r="C13" s="70">
        <f>ROUND($C$26*D13/100,2)</f>
        <v>32317.200000000001</v>
      </c>
      <c r="D13" s="71">
        <v>25</v>
      </c>
      <c r="E13" s="50"/>
      <c r="F13" s="50"/>
    </row>
    <row r="14" spans="1:8" s="39" customFormat="1" x14ac:dyDescent="0.25">
      <c r="A14" s="43">
        <v>3</v>
      </c>
      <c r="B14" s="44" t="s">
        <v>19</v>
      </c>
      <c r="C14" s="70">
        <f>ROUND($C$26*D14/100,2)</f>
        <v>0</v>
      </c>
      <c r="D14" s="71">
        <v>0</v>
      </c>
      <c r="E14" s="50"/>
      <c r="F14" s="50"/>
    </row>
    <row r="15" spans="1:8" s="39" customFormat="1" x14ac:dyDescent="0.25">
      <c r="A15" s="43">
        <v>4</v>
      </c>
      <c r="B15" s="44" t="s">
        <v>18</v>
      </c>
      <c r="C15" s="70">
        <f>ROUND($C$26*D15/100,2)</f>
        <v>0</v>
      </c>
      <c r="D15" s="71">
        <v>0</v>
      </c>
      <c r="E15" s="50"/>
      <c r="F15" s="50"/>
    </row>
    <row r="16" spans="1:8" s="39" customFormat="1" x14ac:dyDescent="0.25">
      <c r="A16" s="43">
        <v>5</v>
      </c>
      <c r="B16" s="44" t="s">
        <v>49</v>
      </c>
      <c r="C16" s="70">
        <f>ROUND($C$26*D16/100,2)</f>
        <v>0</v>
      </c>
      <c r="D16" s="71">
        <v>0</v>
      </c>
      <c r="E16" s="50"/>
      <c r="F16" s="50"/>
    </row>
    <row r="17" spans="1:6" s="39" customFormat="1" x14ac:dyDescent="0.25">
      <c r="A17" s="130" t="s">
        <v>59</v>
      </c>
      <c r="B17" s="131"/>
      <c r="C17" s="51">
        <f>SUM(C12:C16)</f>
        <v>129268.8</v>
      </c>
      <c r="D17" s="51">
        <f>SUM(D12:D16)</f>
        <v>100</v>
      </c>
    </row>
    <row r="18" spans="1:6" s="39" customFormat="1" x14ac:dyDescent="0.25">
      <c r="A18" s="47"/>
      <c r="C18" s="50"/>
      <c r="D18" s="50"/>
      <c r="E18" s="50"/>
      <c r="F18" s="50"/>
    </row>
    <row r="19" spans="1:6" s="39" customFormat="1" x14ac:dyDescent="0.25">
      <c r="A19" s="132" t="s">
        <v>98</v>
      </c>
      <c r="B19" s="132"/>
    </row>
    <row r="20" spans="1:6" s="39" customFormat="1" x14ac:dyDescent="0.25">
      <c r="A20" s="133" t="s">
        <v>30</v>
      </c>
      <c r="B20" s="136"/>
      <c r="C20" s="41" t="s">
        <v>20</v>
      </c>
      <c r="D20" s="52" t="s">
        <v>44</v>
      </c>
      <c r="E20" s="53"/>
    </row>
    <row r="21" spans="1:6" s="39" customFormat="1" x14ac:dyDescent="0.25">
      <c r="A21" s="44" t="s">
        <v>7</v>
      </c>
      <c r="B21" s="44"/>
      <c r="C21" s="70">
        <f>G45</f>
        <v>75808.800000000003</v>
      </c>
      <c r="D21" s="70">
        <f>IFERROR((ROUND(C21/$C$24*100,2)),0)</f>
        <v>58.64</v>
      </c>
      <c r="E21" s="54"/>
    </row>
    <row r="22" spans="1:6" s="39" customFormat="1" x14ac:dyDescent="0.25">
      <c r="A22" s="44" t="s">
        <v>86</v>
      </c>
      <c r="B22" s="44"/>
      <c r="C22" s="70">
        <f>G58</f>
        <v>53100</v>
      </c>
      <c r="D22" s="70">
        <f>IFERROR((ROUND(C22/$C$24*100,2)),0)</f>
        <v>41.08</v>
      </c>
      <c r="E22" s="54"/>
    </row>
    <row r="23" spans="1:6" s="39" customFormat="1" x14ac:dyDescent="0.25">
      <c r="A23" s="44" t="s">
        <v>85</v>
      </c>
      <c r="B23" s="44"/>
      <c r="C23" s="70">
        <f>G63</f>
        <v>360</v>
      </c>
      <c r="D23" s="70">
        <f>IFERROR((ROUND(C23/$C$24*100,2)),0)</f>
        <v>0.28000000000000003</v>
      </c>
      <c r="E23" s="54"/>
    </row>
    <row r="24" spans="1:6" s="39" customFormat="1" x14ac:dyDescent="0.25">
      <c r="A24" s="137" t="s">
        <v>31</v>
      </c>
      <c r="B24" s="138"/>
      <c r="C24" s="72">
        <f>SUM(C21:C23)</f>
        <v>129268.8</v>
      </c>
      <c r="D24" s="72"/>
      <c r="E24" s="54"/>
    </row>
    <row r="25" spans="1:6" s="39" customFormat="1" x14ac:dyDescent="0.25">
      <c r="A25" s="137" t="s">
        <v>32</v>
      </c>
      <c r="B25" s="138"/>
      <c r="C25" s="72">
        <f>G66</f>
        <v>0</v>
      </c>
      <c r="D25" s="72"/>
      <c r="E25" s="54"/>
    </row>
    <row r="26" spans="1:6" s="39" customFormat="1" x14ac:dyDescent="0.25">
      <c r="A26" s="133" t="s">
        <v>33</v>
      </c>
      <c r="B26" s="136"/>
      <c r="C26" s="73">
        <f>SUM(C24:C25)</f>
        <v>129268.8</v>
      </c>
      <c r="D26" s="73"/>
      <c r="E26" s="55"/>
    </row>
    <row r="27" spans="1:6" s="39" customFormat="1" x14ac:dyDescent="0.25"/>
    <row r="28" spans="1:6" s="39" customFormat="1" x14ac:dyDescent="0.25">
      <c r="A28" s="132" t="s">
        <v>88</v>
      </c>
      <c r="B28" s="132"/>
    </row>
    <row r="29" spans="1:6" s="39" customFormat="1" x14ac:dyDescent="0.25">
      <c r="A29" s="41"/>
      <c r="B29" s="41" t="s">
        <v>20</v>
      </c>
      <c r="C29" s="56"/>
    </row>
    <row r="30" spans="1:6" s="39" customFormat="1" x14ac:dyDescent="0.25">
      <c r="A30" s="44" t="s">
        <v>27</v>
      </c>
      <c r="B30" s="74">
        <v>129268.8</v>
      </c>
    </row>
    <row r="31" spans="1:6" s="39" customFormat="1" x14ac:dyDescent="0.25">
      <c r="A31" s="44" t="s">
        <v>28</v>
      </c>
      <c r="B31" s="74"/>
    </row>
    <row r="32" spans="1:6" s="39" customFormat="1" x14ac:dyDescent="0.25">
      <c r="A32" s="44" t="s">
        <v>29</v>
      </c>
      <c r="B32" s="74"/>
    </row>
    <row r="33" spans="1:7" s="39" customFormat="1" x14ac:dyDescent="0.25">
      <c r="A33" s="57" t="s">
        <v>20</v>
      </c>
      <c r="B33" s="51">
        <f>SUM(B30:B32)</f>
        <v>129268.8</v>
      </c>
    </row>
    <row r="34" spans="1:7" s="39" customFormat="1" x14ac:dyDescent="0.25"/>
    <row r="35" spans="1:7" s="39" customFormat="1" x14ac:dyDescent="0.25">
      <c r="A35" s="132" t="s">
        <v>89</v>
      </c>
      <c r="B35" s="132"/>
    </row>
    <row r="36" spans="1:7" s="39" customFormat="1" x14ac:dyDescent="0.25">
      <c r="A36" s="41"/>
      <c r="B36" s="41" t="s">
        <v>20</v>
      </c>
    </row>
    <row r="37" spans="1:7" s="39" customFormat="1" x14ac:dyDescent="0.25">
      <c r="A37" s="44" t="s">
        <v>100</v>
      </c>
      <c r="B37" s="74">
        <v>129268.8</v>
      </c>
    </row>
    <row r="38" spans="1:7" s="39" customFormat="1" ht="47.25" x14ac:dyDescent="0.25">
      <c r="A38" s="96" t="s">
        <v>101</v>
      </c>
      <c r="B38" s="74"/>
    </row>
    <row r="39" spans="1:7" s="39" customFormat="1" x14ac:dyDescent="0.25">
      <c r="A39" s="44" t="s">
        <v>102</v>
      </c>
      <c r="B39" s="74"/>
    </row>
    <row r="40" spans="1:7" s="39" customFormat="1" x14ac:dyDescent="0.25">
      <c r="A40" s="57" t="s">
        <v>20</v>
      </c>
      <c r="B40" s="51">
        <f>SUM(B37:B39)</f>
        <v>129268.8</v>
      </c>
    </row>
    <row r="41" spans="1:7" s="39" customFormat="1" x14ac:dyDescent="0.25">
      <c r="A41" s="54"/>
      <c r="B41" s="88"/>
    </row>
    <row r="42" spans="1:7" s="39" customFormat="1" x14ac:dyDescent="0.25">
      <c r="A42" s="58" t="s">
        <v>97</v>
      </c>
      <c r="B42" s="47"/>
    </row>
    <row r="43" spans="1:7" s="39" customFormat="1" x14ac:dyDescent="0.25">
      <c r="A43" s="41" t="s">
        <v>34</v>
      </c>
      <c r="B43" s="41" t="s">
        <v>3</v>
      </c>
      <c r="C43" s="41" t="s">
        <v>35</v>
      </c>
      <c r="D43" s="41" t="s">
        <v>36</v>
      </c>
      <c r="E43" s="41" t="s">
        <v>42</v>
      </c>
      <c r="F43" s="41" t="s">
        <v>43</v>
      </c>
      <c r="G43" s="52" t="s">
        <v>20</v>
      </c>
    </row>
    <row r="44" spans="1:7" s="39" customFormat="1" x14ac:dyDescent="0.25">
      <c r="A44" s="59" t="s">
        <v>37</v>
      </c>
      <c r="B44" s="60"/>
      <c r="C44" s="60"/>
      <c r="D44" s="60"/>
      <c r="E44" s="60"/>
      <c r="F44" s="60"/>
      <c r="G44" s="60"/>
    </row>
    <row r="45" spans="1:7" s="39" customFormat="1" x14ac:dyDescent="0.25">
      <c r="A45" s="41" t="s">
        <v>38</v>
      </c>
      <c r="B45" s="133" t="s">
        <v>7</v>
      </c>
      <c r="C45" s="134"/>
      <c r="D45" s="134"/>
      <c r="E45" s="134"/>
      <c r="F45" s="135"/>
      <c r="G45" s="75">
        <f>SUM(G46:G57)</f>
        <v>75808.800000000003</v>
      </c>
    </row>
    <row r="46" spans="1:7" s="30" customFormat="1" ht="78.75" x14ac:dyDescent="0.25">
      <c r="A46" s="35" t="s">
        <v>104</v>
      </c>
      <c r="B46" s="28" t="s">
        <v>105</v>
      </c>
      <c r="C46" s="98" t="s">
        <v>117</v>
      </c>
      <c r="D46" s="28" t="s">
        <v>56</v>
      </c>
      <c r="E46" s="28">
        <v>2</v>
      </c>
      <c r="F46" s="28">
        <v>329.6</v>
      </c>
      <c r="G46" s="74">
        <f>(E46*F46)</f>
        <v>659.2</v>
      </c>
    </row>
    <row r="47" spans="1:7" s="30" customFormat="1" ht="31.5" x14ac:dyDescent="0.25">
      <c r="A47" s="35" t="s">
        <v>106</v>
      </c>
      <c r="B47" s="28" t="s">
        <v>107</v>
      </c>
      <c r="C47" s="98" t="s">
        <v>115</v>
      </c>
      <c r="D47" s="28" t="s">
        <v>56</v>
      </c>
      <c r="E47" s="28">
        <v>2</v>
      </c>
      <c r="F47" s="28">
        <v>108.77</v>
      </c>
      <c r="G47" s="74">
        <f t="shared" ref="G47:G48" si="0">(E47*F47)</f>
        <v>217.54</v>
      </c>
    </row>
    <row r="48" spans="1:7" s="30" customFormat="1" ht="31.5" x14ac:dyDescent="0.25">
      <c r="A48" s="35" t="s">
        <v>109</v>
      </c>
      <c r="B48" s="28" t="s">
        <v>110</v>
      </c>
      <c r="C48" s="98" t="s">
        <v>111</v>
      </c>
      <c r="D48" s="28" t="s">
        <v>56</v>
      </c>
      <c r="E48" s="28">
        <v>2</v>
      </c>
      <c r="F48" s="28">
        <v>2.64</v>
      </c>
      <c r="G48" s="74">
        <f t="shared" si="0"/>
        <v>5.28</v>
      </c>
    </row>
    <row r="49" spans="1:7" s="30" customFormat="1" ht="94.5" x14ac:dyDescent="0.25">
      <c r="A49" s="35" t="s">
        <v>112</v>
      </c>
      <c r="B49" s="28" t="s">
        <v>105</v>
      </c>
      <c r="C49" s="98" t="s">
        <v>116</v>
      </c>
      <c r="D49" s="28" t="s">
        <v>56</v>
      </c>
      <c r="E49" s="28">
        <v>34</v>
      </c>
      <c r="F49" s="28">
        <v>92.62</v>
      </c>
      <c r="G49" s="103">
        <v>3149.09</v>
      </c>
    </row>
    <row r="50" spans="1:7" s="30" customFormat="1" ht="31.5" x14ac:dyDescent="0.25">
      <c r="A50" s="36" t="s">
        <v>113</v>
      </c>
      <c r="B50" s="28" t="s">
        <v>107</v>
      </c>
      <c r="C50" s="98" t="s">
        <v>108</v>
      </c>
      <c r="D50" s="28" t="s">
        <v>56</v>
      </c>
      <c r="E50" s="28">
        <v>34</v>
      </c>
      <c r="F50" s="28">
        <v>30.56</v>
      </c>
      <c r="G50" s="103">
        <v>1039.2</v>
      </c>
    </row>
    <row r="51" spans="1:7" s="30" customFormat="1" ht="31.5" x14ac:dyDescent="0.25">
      <c r="A51" s="36" t="s">
        <v>114</v>
      </c>
      <c r="B51" s="28" t="s">
        <v>110</v>
      </c>
      <c r="C51" s="98" t="s">
        <v>111</v>
      </c>
      <c r="D51" s="28" t="s">
        <v>56</v>
      </c>
      <c r="E51" s="28">
        <v>34</v>
      </c>
      <c r="F51" s="28">
        <v>0.74</v>
      </c>
      <c r="G51" s="103">
        <v>25.19</v>
      </c>
    </row>
    <row r="52" spans="1:7" s="30" customFormat="1" ht="110.25" x14ac:dyDescent="0.25">
      <c r="A52" s="36" t="s">
        <v>148</v>
      </c>
      <c r="B52" s="99" t="s">
        <v>118</v>
      </c>
      <c r="C52" s="98" t="s">
        <v>146</v>
      </c>
      <c r="D52" s="28" t="s">
        <v>56</v>
      </c>
      <c r="E52" s="28">
        <v>35</v>
      </c>
      <c r="F52" s="28">
        <v>1150</v>
      </c>
      <c r="G52" s="74">
        <f>ROUND(E52*F52,2)</f>
        <v>40250</v>
      </c>
    </row>
    <row r="53" spans="1:7" s="30" customFormat="1" ht="47.25" x14ac:dyDescent="0.25">
      <c r="A53" s="36" t="s">
        <v>112</v>
      </c>
      <c r="B53" s="100" t="s">
        <v>119</v>
      </c>
      <c r="C53" s="101" t="s">
        <v>120</v>
      </c>
      <c r="D53" s="28" t="s">
        <v>56</v>
      </c>
      <c r="E53" s="28">
        <v>35</v>
      </c>
      <c r="F53" s="28">
        <v>379.5</v>
      </c>
      <c r="G53" s="74">
        <f>ROUND(E53*F53,2)</f>
        <v>13282.5</v>
      </c>
    </row>
    <row r="54" spans="1:7" s="30" customFormat="1" ht="47.25" x14ac:dyDescent="0.25">
      <c r="A54" s="36" t="s">
        <v>113</v>
      </c>
      <c r="B54" s="100" t="s">
        <v>121</v>
      </c>
      <c r="C54" s="101" t="s">
        <v>122</v>
      </c>
      <c r="D54" s="28" t="s">
        <v>56</v>
      </c>
      <c r="E54" s="28">
        <v>35</v>
      </c>
      <c r="F54" s="28">
        <v>9.1999999999999993</v>
      </c>
      <c r="G54" s="74">
        <f>ROUND(E54*F54,2)</f>
        <v>322</v>
      </c>
    </row>
    <row r="55" spans="1:7" s="30" customFormat="1" ht="141.75" x14ac:dyDescent="0.25">
      <c r="A55" s="36" t="s">
        <v>128</v>
      </c>
      <c r="B55" s="28" t="s">
        <v>131</v>
      </c>
      <c r="C55" s="102" t="s">
        <v>132</v>
      </c>
      <c r="D55" s="28" t="s">
        <v>39</v>
      </c>
      <c r="E55" s="28">
        <v>1260</v>
      </c>
      <c r="F55" s="28">
        <v>10</v>
      </c>
      <c r="G55" s="74">
        <f>ROUND(E55*F55,2)</f>
        <v>12600</v>
      </c>
    </row>
    <row r="56" spans="1:7" s="30" customFormat="1" ht="31.5" x14ac:dyDescent="0.25">
      <c r="A56" s="36" t="s">
        <v>133</v>
      </c>
      <c r="B56" s="28" t="s">
        <v>135</v>
      </c>
      <c r="C56" s="98" t="s">
        <v>137</v>
      </c>
      <c r="D56" s="28" t="s">
        <v>39</v>
      </c>
      <c r="E56" s="28">
        <v>1260</v>
      </c>
      <c r="F56" s="28">
        <v>3.3</v>
      </c>
      <c r="G56" s="74">
        <f t="shared" ref="G56:G57" si="1">ROUND(E56*F56,2)</f>
        <v>4158</v>
      </c>
    </row>
    <row r="57" spans="1:7" s="30" customFormat="1" x14ac:dyDescent="0.25">
      <c r="A57" s="36" t="s">
        <v>134</v>
      </c>
      <c r="B57" s="28" t="s">
        <v>136</v>
      </c>
      <c r="C57" s="98" t="s">
        <v>138</v>
      </c>
      <c r="D57" s="28" t="s">
        <v>39</v>
      </c>
      <c r="E57" s="28">
        <v>1260</v>
      </c>
      <c r="F57" s="28">
        <v>0.08</v>
      </c>
      <c r="G57" s="74">
        <f t="shared" si="1"/>
        <v>100.8</v>
      </c>
    </row>
    <row r="58" spans="1:7" s="39" customFormat="1" x14ac:dyDescent="0.25">
      <c r="A58" s="41" t="s">
        <v>8</v>
      </c>
      <c r="B58" s="133" t="s">
        <v>10</v>
      </c>
      <c r="C58" s="134"/>
      <c r="D58" s="134"/>
      <c r="E58" s="134"/>
      <c r="F58" s="135"/>
      <c r="G58" s="75">
        <f>SUM(G59:G62)</f>
        <v>53100</v>
      </c>
    </row>
    <row r="59" spans="1:7" s="30" customFormat="1" ht="126" x14ac:dyDescent="0.25">
      <c r="A59" s="36" t="s">
        <v>123</v>
      </c>
      <c r="B59" s="100" t="s">
        <v>124</v>
      </c>
      <c r="C59" s="101" t="s">
        <v>147</v>
      </c>
      <c r="D59" s="28" t="s">
        <v>57</v>
      </c>
      <c r="E59" s="28">
        <v>60</v>
      </c>
      <c r="F59" s="28">
        <v>400</v>
      </c>
      <c r="G59" s="74">
        <f t="shared" ref="G59" si="2">ROUND(E59*F59,2)</f>
        <v>24000</v>
      </c>
    </row>
    <row r="60" spans="1:7" s="30" customFormat="1" ht="141.75" x14ac:dyDescent="0.25">
      <c r="A60" s="36" t="s">
        <v>125</v>
      </c>
      <c r="B60" s="28" t="s">
        <v>126</v>
      </c>
      <c r="C60" s="102" t="s">
        <v>127</v>
      </c>
      <c r="D60" s="28" t="s">
        <v>57</v>
      </c>
      <c r="E60" s="28">
        <v>60</v>
      </c>
      <c r="F60" s="28">
        <v>400</v>
      </c>
      <c r="G60" s="74">
        <f>ROUND(E60*F60,2)</f>
        <v>24000</v>
      </c>
    </row>
    <row r="61" spans="1:7" s="30" customFormat="1" ht="204.75" x14ac:dyDescent="0.25">
      <c r="A61" s="36" t="s">
        <v>129</v>
      </c>
      <c r="B61" s="28" t="s">
        <v>130</v>
      </c>
      <c r="C61" s="98" t="s">
        <v>145</v>
      </c>
      <c r="D61" s="28" t="s">
        <v>57</v>
      </c>
      <c r="E61" s="28">
        <v>9600</v>
      </c>
      <c r="F61" s="28">
        <v>0.25</v>
      </c>
      <c r="G61" s="74">
        <f t="shared" ref="G61:G62" si="3">ROUND(E61*F61,2)</f>
        <v>2400</v>
      </c>
    </row>
    <row r="62" spans="1:7" s="30" customFormat="1" ht="126" x14ac:dyDescent="0.25">
      <c r="A62" s="36" t="s">
        <v>139</v>
      </c>
      <c r="B62" s="28" t="s">
        <v>140</v>
      </c>
      <c r="C62" s="98" t="s">
        <v>141</v>
      </c>
      <c r="D62" s="28" t="s">
        <v>57</v>
      </c>
      <c r="E62" s="28">
        <v>3</v>
      </c>
      <c r="F62" s="28">
        <v>900</v>
      </c>
      <c r="G62" s="74">
        <f t="shared" si="3"/>
        <v>2700</v>
      </c>
    </row>
    <row r="63" spans="1:7" s="39" customFormat="1" x14ac:dyDescent="0.25">
      <c r="A63" s="41" t="s">
        <v>9</v>
      </c>
      <c r="B63" s="133" t="s">
        <v>85</v>
      </c>
      <c r="C63" s="134"/>
      <c r="D63" s="134"/>
      <c r="E63" s="134"/>
      <c r="F63" s="135"/>
      <c r="G63" s="75">
        <f>SUM(G64:G64)</f>
        <v>360</v>
      </c>
    </row>
    <row r="64" spans="1:7" s="30" customFormat="1" ht="63" x14ac:dyDescent="0.25">
      <c r="A64" s="36" t="s">
        <v>142</v>
      </c>
      <c r="B64" s="98" t="s">
        <v>143</v>
      </c>
      <c r="C64" s="98" t="s">
        <v>144</v>
      </c>
      <c r="D64" s="28" t="s">
        <v>57</v>
      </c>
      <c r="E64" s="28">
        <v>300</v>
      </c>
      <c r="F64" s="28">
        <v>1.2</v>
      </c>
      <c r="G64" s="74">
        <f>ROUND(E64*F64,2)</f>
        <v>360</v>
      </c>
    </row>
    <row r="65" spans="1:7" s="39" customFormat="1" x14ac:dyDescent="0.25">
      <c r="A65" s="139" t="s">
        <v>40</v>
      </c>
      <c r="B65" s="140"/>
      <c r="C65" s="140"/>
      <c r="D65" s="140"/>
      <c r="E65" s="140"/>
      <c r="F65" s="141"/>
      <c r="G65" s="51">
        <f>SUM(G45,G58,G63)</f>
        <v>129268.8</v>
      </c>
    </row>
    <row r="66" spans="1:7" s="30" customFormat="1" x14ac:dyDescent="0.25">
      <c r="A66" s="142" t="s">
        <v>41</v>
      </c>
      <c r="B66" s="143"/>
      <c r="C66" s="143"/>
      <c r="D66" s="143"/>
      <c r="E66" s="143"/>
      <c r="F66" s="144"/>
      <c r="G66" s="76">
        <v>0</v>
      </c>
    </row>
    <row r="67" spans="1:7" s="39" customFormat="1" x14ac:dyDescent="0.25">
      <c r="A67" s="133" t="s">
        <v>12</v>
      </c>
      <c r="B67" s="134"/>
      <c r="C67" s="134"/>
      <c r="D67" s="134"/>
      <c r="E67" s="134"/>
      <c r="F67" s="135"/>
      <c r="G67" s="75">
        <f>SUM(G65:G66)</f>
        <v>129268.8</v>
      </c>
    </row>
    <row r="68" spans="1:7" s="39" customFormat="1" x14ac:dyDescent="0.25"/>
    <row r="69" spans="1:7" s="39" customFormat="1" x14ac:dyDescent="0.25"/>
    <row r="70" spans="1:7" s="39" customFormat="1" x14ac:dyDescent="0.25"/>
  </sheetData>
  <sheetProtection formatCells="0" formatColumns="0" formatRows="0" insertRows="0" deleteRows="0" selectLockedCells="1"/>
  <dataConsolidate/>
  <mergeCells count="15">
    <mergeCell ref="A10:B10"/>
    <mergeCell ref="A17:B17"/>
    <mergeCell ref="A28:B28"/>
    <mergeCell ref="A19:B19"/>
    <mergeCell ref="A67:F67"/>
    <mergeCell ref="A20:B20"/>
    <mergeCell ref="A24:B24"/>
    <mergeCell ref="A26:B26"/>
    <mergeCell ref="B63:F63"/>
    <mergeCell ref="B45:F45"/>
    <mergeCell ref="B58:F58"/>
    <mergeCell ref="A65:F65"/>
    <mergeCell ref="A66:F66"/>
    <mergeCell ref="A25:B25"/>
    <mergeCell ref="A35:B35"/>
  </mergeCells>
  <conditionalFormatting sqref="E11">
    <cfRule type="cellIs" dxfId="41" priority="6" operator="notBetween">
      <formula>0</formula>
      <formula>75</formula>
    </cfRule>
  </conditionalFormatting>
  <conditionalFormatting sqref="D17">
    <cfRule type="cellIs" dxfId="40" priority="1" operator="equal">
      <formula>0</formula>
    </cfRule>
    <cfRule type="cellIs" dxfId="39" priority="4" operator="lessThan">
      <formula>100</formula>
    </cfRule>
    <cfRule type="cellIs" dxfId="38" priority="5" operator="greaterThan">
      <formula>100</formula>
    </cfRule>
  </conditionalFormatting>
  <dataValidations xWindow="625" yWindow="324" count="15">
    <dataValidation type="decimal" operator="equal" allowBlank="1" showInputMessage="1" showErrorMessage="1" promptTitle="Tähelepanu!" prompt="AMIF tulu peab võrduma AMIF kuluga." sqref="B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B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B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B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B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B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B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B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B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B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B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B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B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B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B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formula1>G65557</formula1>
    </dataValidation>
    <dataValidation type="decimal" operator="equal" allowBlank="1" showInputMessage="1" showErrorMessage="1" promptTitle="Tähelepanu!" prompt="Kogusumma peab olema võrdne projekti kogukuludega." sqref="B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B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B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B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B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B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B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B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B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B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B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B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B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B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B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formula1>G65557</formula1>
    </dataValidation>
    <dataValidation type="decimal" operator="lessThan" allowBlank="1" showInputMessage="1" showErrorMessage="1" promptTitle="Tähelepanu!" prompt="SiM toetus on kuni 25% projekti kogukuludest." sqref="JB34:JB41 SX34:SX41 ACT34:ACT41 AMP34:AMP41 AWL34:AWL41 BGH34:BGH41 BQD34:BQD41 BZZ34:BZZ41 CJV34:CJV41 CTR34:CTR41 DDN34:DDN41 DNJ34:DNJ41 DXF34:DXF41 EHB34:EHB41 EQX34:EQX41 FAT34:FAT41 FKP34:FKP41 FUL34:FUL41 GEH34:GEH41 GOD34:GOD41 GXZ34:GXZ41 HHV34:HHV41 HRR34:HRR41 IBN34:IBN41 ILJ34:ILJ41 IVF34:IVF41 JFB34:JFB41 JOX34:JOX41 JYT34:JYT41 KIP34:KIP41 KSL34:KSL41 LCH34:LCH41 LMD34:LMD41 LVZ34:LVZ41 MFV34:MFV41 MPR34:MPR41 MZN34:MZN41 NJJ34:NJJ41 NTF34:NTF41 ODB34:ODB41 OMX34:OMX41 OWT34:OWT41 PGP34:PGP41 PQL34:PQL41 QAH34:QAH41 QKD34:QKD41 QTZ34:QTZ41 RDV34:RDV41 RNR34:RNR41 RXN34:RXN41 SHJ34:SHJ41 SRF34:SRF41 TBB34:TBB41 TKX34:TKX41 TUT34:TUT41 UEP34:UEP41 UOL34:UOL41 UYH34:UYH41 VID34:VID41 VRZ34:VRZ41 WBV34:WBV41 WLR34:WLR41 WVN34:WVN41 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WVP983061">
      <formula1>IZ34*0.25</formula1>
    </dataValidation>
    <dataValidation type="decimal" operator="lessThan" allowBlank="1" showInputMessage="1" showErrorMessage="1" promptTitle="Tähelepanu!" prompt="AMIF toetus on kuni 75% kogukuludest." sqref="JA34:JA41 SW34:SW41 ACS34:ACS41 AMO34:AMO41 AWK34:AWK41 BGG34:BGG41 BQC34:BQC41 BZY34:BZY41 CJU34:CJU41 CTQ34:CTQ41 DDM34:DDM41 DNI34:DNI41 DXE34:DXE41 EHA34:EHA41 EQW34:EQW41 FAS34:FAS41 FKO34:FKO41 FUK34:FUK41 GEG34:GEG41 GOC34:GOC41 GXY34:GXY41 HHU34:HHU41 HRQ34:HRQ41 IBM34:IBM41 ILI34:ILI41 IVE34:IVE41 JFA34:JFA41 JOW34:JOW41 JYS34:JYS41 KIO34:KIO41 KSK34:KSK41 LCG34:LCG41 LMC34:LMC41 LVY34:LVY41 MFU34:MFU41 MPQ34:MPQ41 MZM34:MZM41 NJI34:NJI41 NTE34:NTE41 ODA34:ODA41 OMW34:OMW41 OWS34:OWS41 PGO34:PGO41 PQK34:PQK41 QAG34:QAG41 QKC34:QKC41 QTY34:QTY41 RDU34:RDU41 RNQ34:RNQ41 RXM34:RXM41 SHI34:SHI41 SRE34:SRE41 TBA34:TBA41 TKW34:TKW41 TUS34:TUS41 UEO34:UEO41 UOK34:UOK41 UYG34:UYG41 VIC34:VIC41 VRY34:VRY41 WBU34:WBU41 WLQ34:WLQ41 WVM34:WVM41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formula1>IZ34*0.75</formula1>
    </dataValidation>
    <dataValidation type="decimal" operator="lessThan" allowBlank="1" showInputMessage="1" showErrorMessage="1" promptTitle="Tähelepanu!" prompt="Kaudsed kulud moodustavad otsestest kuludest kuni 7%." sqref="IZ33:JB33 SV33:SX33 ACR33:ACT33 AMN33:AMP33 AWJ33:AWL33 BGF33:BGH33 BQB33:BQD33 BZX33:BZZ33 CJT33:CJV33 CTP33:CTR33 DDL33:DDN33 DNH33:DNJ33 DXD33:DXF33 EGZ33:EHB33 EQV33:EQX33 FAR33:FAT33 FKN33:FKP33 FUJ33:FUL33 GEF33:GEH33 GOB33:GOD33 GXX33:GXZ33 HHT33:HHV33 HRP33:HRR33 IBL33:IBN33 ILH33:ILJ33 IVD33:IVF33 JEZ33:JFB33 JOV33:JOX33 JYR33:JYT33 KIN33:KIP33 KSJ33:KSL33 LCF33:LCH33 LMB33:LMD33 LVX33:LVZ33 MFT33:MFV33 MPP33:MPR33 MZL33:MZN33 NJH33:NJJ33 NTD33:NTF33 OCZ33:ODB33 OMV33:OMX33 OWR33:OWT33 PGN33:PGP33 PQJ33:PQL33 QAF33:QAH33 QKB33:QKD33 QTX33:QTZ33 RDT33:RDV33 RNP33:RNR33 RXL33:RXN33 SHH33:SHJ33 SRD33:SRF33 TAZ33:TBB33 TKV33:TKX33 TUR33:TUT33 UEN33:UEP33 UOJ33:UOL33 UYF33:UYH33 VIB33:VID33 VRX33:VRZ33 WBT33:WBV33 WLP33:WLR33 WVL33:WVN33 JB65556:JD65556 SX65556:SZ65556 ACT65556:ACV65556 AMP65556:AMR65556 AWL65556:AWN65556 BGH65556:BGJ65556 BQD65556:BQF65556 BZZ65556:CAB65556 CJV65556:CJX65556 CTR65556:CTT65556 DDN65556:DDP65556 DNJ65556:DNL65556 DXF65556:DXH65556 EHB65556:EHD65556 EQX65556:EQZ65556 FAT65556:FAV65556 FKP65556:FKR65556 FUL65556:FUN65556 GEH65556:GEJ65556 GOD65556:GOF65556 GXZ65556:GYB65556 HHV65556:HHX65556 HRR65556:HRT65556 IBN65556:IBP65556 ILJ65556:ILL65556 IVF65556:IVH65556 JFB65556:JFD65556 JOX65556:JOZ65556 JYT65556:JYV65556 KIP65556:KIR65556 KSL65556:KSN65556 LCH65556:LCJ65556 LMD65556:LMF65556 LVZ65556:LWB65556 MFV65556:MFX65556 MPR65556:MPT65556 MZN65556:MZP65556 NJJ65556:NJL65556 NTF65556:NTH65556 ODB65556:ODD65556 OMX65556:OMZ65556 OWT65556:OWV65556 PGP65556:PGR65556 PQL65556:PQN65556 QAH65556:QAJ65556 QKD65556:QKF65556 QTZ65556:QUB65556 RDV65556:RDX65556 RNR65556:RNT65556 RXN65556:RXP65556 SHJ65556:SHL65556 SRF65556:SRH65556 TBB65556:TBD65556 TKX65556:TKZ65556 TUT65556:TUV65556 UEP65556:UER65556 UOL65556:UON65556 UYH65556:UYJ65556 VID65556:VIF65556 VRZ65556:VSB65556 WBV65556:WBX65556 WLR65556:WLT65556 WVN65556:WVP65556 JB131092:JD131092 SX131092:SZ131092 ACT131092:ACV131092 AMP131092:AMR131092 AWL131092:AWN131092 BGH131092:BGJ131092 BQD131092:BQF131092 BZZ131092:CAB131092 CJV131092:CJX131092 CTR131092:CTT131092 DDN131092:DDP131092 DNJ131092:DNL131092 DXF131092:DXH131092 EHB131092:EHD131092 EQX131092:EQZ131092 FAT131092:FAV131092 FKP131092:FKR131092 FUL131092:FUN131092 GEH131092:GEJ131092 GOD131092:GOF131092 GXZ131092:GYB131092 HHV131092:HHX131092 HRR131092:HRT131092 IBN131092:IBP131092 ILJ131092:ILL131092 IVF131092:IVH131092 JFB131092:JFD131092 JOX131092:JOZ131092 JYT131092:JYV131092 KIP131092:KIR131092 KSL131092:KSN131092 LCH131092:LCJ131092 LMD131092:LMF131092 LVZ131092:LWB131092 MFV131092:MFX131092 MPR131092:MPT131092 MZN131092:MZP131092 NJJ131092:NJL131092 NTF131092:NTH131092 ODB131092:ODD131092 OMX131092:OMZ131092 OWT131092:OWV131092 PGP131092:PGR131092 PQL131092:PQN131092 QAH131092:QAJ131092 QKD131092:QKF131092 QTZ131092:QUB131092 RDV131092:RDX131092 RNR131092:RNT131092 RXN131092:RXP131092 SHJ131092:SHL131092 SRF131092:SRH131092 TBB131092:TBD131092 TKX131092:TKZ131092 TUT131092:TUV131092 UEP131092:UER131092 UOL131092:UON131092 UYH131092:UYJ131092 VID131092:VIF131092 VRZ131092:VSB131092 WBV131092:WBX131092 WLR131092:WLT131092 WVN131092:WVP131092 JB196628:JD196628 SX196628:SZ196628 ACT196628:ACV196628 AMP196628:AMR196628 AWL196628:AWN196628 BGH196628:BGJ196628 BQD196628:BQF196628 BZZ196628:CAB196628 CJV196628:CJX196628 CTR196628:CTT196628 DDN196628:DDP196628 DNJ196628:DNL196628 DXF196628:DXH196628 EHB196628:EHD196628 EQX196628:EQZ196628 FAT196628:FAV196628 FKP196628:FKR196628 FUL196628:FUN196628 GEH196628:GEJ196628 GOD196628:GOF196628 GXZ196628:GYB196628 HHV196628:HHX196628 HRR196628:HRT196628 IBN196628:IBP196628 ILJ196628:ILL196628 IVF196628:IVH196628 JFB196628:JFD196628 JOX196628:JOZ196628 JYT196628:JYV196628 KIP196628:KIR196628 KSL196628:KSN196628 LCH196628:LCJ196628 LMD196628:LMF196628 LVZ196628:LWB196628 MFV196628:MFX196628 MPR196628:MPT196628 MZN196628:MZP196628 NJJ196628:NJL196628 NTF196628:NTH196628 ODB196628:ODD196628 OMX196628:OMZ196628 OWT196628:OWV196628 PGP196628:PGR196628 PQL196628:PQN196628 QAH196628:QAJ196628 QKD196628:QKF196628 QTZ196628:QUB196628 RDV196628:RDX196628 RNR196628:RNT196628 RXN196628:RXP196628 SHJ196628:SHL196628 SRF196628:SRH196628 TBB196628:TBD196628 TKX196628:TKZ196628 TUT196628:TUV196628 UEP196628:UER196628 UOL196628:UON196628 UYH196628:UYJ196628 VID196628:VIF196628 VRZ196628:VSB196628 WBV196628:WBX196628 WLR196628:WLT196628 WVN196628:WVP196628 JB262164:JD262164 SX262164:SZ262164 ACT262164:ACV262164 AMP262164:AMR262164 AWL262164:AWN262164 BGH262164:BGJ262164 BQD262164:BQF262164 BZZ262164:CAB262164 CJV262164:CJX262164 CTR262164:CTT262164 DDN262164:DDP262164 DNJ262164:DNL262164 DXF262164:DXH262164 EHB262164:EHD262164 EQX262164:EQZ262164 FAT262164:FAV262164 FKP262164:FKR262164 FUL262164:FUN262164 GEH262164:GEJ262164 GOD262164:GOF262164 GXZ262164:GYB262164 HHV262164:HHX262164 HRR262164:HRT262164 IBN262164:IBP262164 ILJ262164:ILL262164 IVF262164:IVH262164 JFB262164:JFD262164 JOX262164:JOZ262164 JYT262164:JYV262164 KIP262164:KIR262164 KSL262164:KSN262164 LCH262164:LCJ262164 LMD262164:LMF262164 LVZ262164:LWB262164 MFV262164:MFX262164 MPR262164:MPT262164 MZN262164:MZP262164 NJJ262164:NJL262164 NTF262164:NTH262164 ODB262164:ODD262164 OMX262164:OMZ262164 OWT262164:OWV262164 PGP262164:PGR262164 PQL262164:PQN262164 QAH262164:QAJ262164 QKD262164:QKF262164 QTZ262164:QUB262164 RDV262164:RDX262164 RNR262164:RNT262164 RXN262164:RXP262164 SHJ262164:SHL262164 SRF262164:SRH262164 TBB262164:TBD262164 TKX262164:TKZ262164 TUT262164:TUV262164 UEP262164:UER262164 UOL262164:UON262164 UYH262164:UYJ262164 VID262164:VIF262164 VRZ262164:VSB262164 WBV262164:WBX262164 WLR262164:WLT262164 WVN262164:WVP262164 JB327700:JD327700 SX327700:SZ327700 ACT327700:ACV327700 AMP327700:AMR327700 AWL327700:AWN327700 BGH327700:BGJ327700 BQD327700:BQF327700 BZZ327700:CAB327700 CJV327700:CJX327700 CTR327700:CTT327700 DDN327700:DDP327700 DNJ327700:DNL327700 DXF327700:DXH327700 EHB327700:EHD327700 EQX327700:EQZ327700 FAT327700:FAV327700 FKP327700:FKR327700 FUL327700:FUN327700 GEH327700:GEJ327700 GOD327700:GOF327700 GXZ327700:GYB327700 HHV327700:HHX327700 HRR327700:HRT327700 IBN327700:IBP327700 ILJ327700:ILL327700 IVF327700:IVH327700 JFB327700:JFD327700 JOX327700:JOZ327700 JYT327700:JYV327700 KIP327700:KIR327700 KSL327700:KSN327700 LCH327700:LCJ327700 LMD327700:LMF327700 LVZ327700:LWB327700 MFV327700:MFX327700 MPR327700:MPT327700 MZN327700:MZP327700 NJJ327700:NJL327700 NTF327700:NTH327700 ODB327700:ODD327700 OMX327700:OMZ327700 OWT327700:OWV327700 PGP327700:PGR327700 PQL327700:PQN327700 QAH327700:QAJ327700 QKD327700:QKF327700 QTZ327700:QUB327700 RDV327700:RDX327700 RNR327700:RNT327700 RXN327700:RXP327700 SHJ327700:SHL327700 SRF327700:SRH327700 TBB327700:TBD327700 TKX327700:TKZ327700 TUT327700:TUV327700 UEP327700:UER327700 UOL327700:UON327700 UYH327700:UYJ327700 VID327700:VIF327700 VRZ327700:VSB327700 WBV327700:WBX327700 WLR327700:WLT327700 WVN327700:WVP327700 JB393236:JD393236 SX393236:SZ393236 ACT393236:ACV393236 AMP393236:AMR393236 AWL393236:AWN393236 BGH393236:BGJ393236 BQD393236:BQF393236 BZZ393236:CAB393236 CJV393236:CJX393236 CTR393236:CTT393236 DDN393236:DDP393236 DNJ393236:DNL393236 DXF393236:DXH393236 EHB393236:EHD393236 EQX393236:EQZ393236 FAT393236:FAV393236 FKP393236:FKR393236 FUL393236:FUN393236 GEH393236:GEJ393236 GOD393236:GOF393236 GXZ393236:GYB393236 HHV393236:HHX393236 HRR393236:HRT393236 IBN393236:IBP393236 ILJ393236:ILL393236 IVF393236:IVH393236 JFB393236:JFD393236 JOX393236:JOZ393236 JYT393236:JYV393236 KIP393236:KIR393236 KSL393236:KSN393236 LCH393236:LCJ393236 LMD393236:LMF393236 LVZ393236:LWB393236 MFV393236:MFX393236 MPR393236:MPT393236 MZN393236:MZP393236 NJJ393236:NJL393236 NTF393236:NTH393236 ODB393236:ODD393236 OMX393236:OMZ393236 OWT393236:OWV393236 PGP393236:PGR393236 PQL393236:PQN393236 QAH393236:QAJ393236 QKD393236:QKF393236 QTZ393236:QUB393236 RDV393236:RDX393236 RNR393236:RNT393236 RXN393236:RXP393236 SHJ393236:SHL393236 SRF393236:SRH393236 TBB393236:TBD393236 TKX393236:TKZ393236 TUT393236:TUV393236 UEP393236:UER393236 UOL393236:UON393236 UYH393236:UYJ393236 VID393236:VIF393236 VRZ393236:VSB393236 WBV393236:WBX393236 WLR393236:WLT393236 WVN393236:WVP393236 JB458772:JD458772 SX458772:SZ458772 ACT458772:ACV458772 AMP458772:AMR458772 AWL458772:AWN458772 BGH458772:BGJ458772 BQD458772:BQF458772 BZZ458772:CAB458772 CJV458772:CJX458772 CTR458772:CTT458772 DDN458772:DDP458772 DNJ458772:DNL458772 DXF458772:DXH458772 EHB458772:EHD458772 EQX458772:EQZ458772 FAT458772:FAV458772 FKP458772:FKR458772 FUL458772:FUN458772 GEH458772:GEJ458772 GOD458772:GOF458772 GXZ458772:GYB458772 HHV458772:HHX458772 HRR458772:HRT458772 IBN458772:IBP458772 ILJ458772:ILL458772 IVF458772:IVH458772 JFB458772:JFD458772 JOX458772:JOZ458772 JYT458772:JYV458772 KIP458772:KIR458772 KSL458772:KSN458772 LCH458772:LCJ458772 LMD458772:LMF458772 LVZ458772:LWB458772 MFV458772:MFX458772 MPR458772:MPT458772 MZN458772:MZP458772 NJJ458772:NJL458772 NTF458772:NTH458772 ODB458772:ODD458772 OMX458772:OMZ458772 OWT458772:OWV458772 PGP458772:PGR458772 PQL458772:PQN458772 QAH458772:QAJ458772 QKD458772:QKF458772 QTZ458772:QUB458772 RDV458772:RDX458772 RNR458772:RNT458772 RXN458772:RXP458772 SHJ458772:SHL458772 SRF458772:SRH458772 TBB458772:TBD458772 TKX458772:TKZ458772 TUT458772:TUV458772 UEP458772:UER458772 UOL458772:UON458772 UYH458772:UYJ458772 VID458772:VIF458772 VRZ458772:VSB458772 WBV458772:WBX458772 WLR458772:WLT458772 WVN458772:WVP458772 JB524308:JD524308 SX524308:SZ524308 ACT524308:ACV524308 AMP524308:AMR524308 AWL524308:AWN524308 BGH524308:BGJ524308 BQD524308:BQF524308 BZZ524308:CAB524308 CJV524308:CJX524308 CTR524308:CTT524308 DDN524308:DDP524308 DNJ524308:DNL524308 DXF524308:DXH524308 EHB524308:EHD524308 EQX524308:EQZ524308 FAT524308:FAV524308 FKP524308:FKR524308 FUL524308:FUN524308 GEH524308:GEJ524308 GOD524308:GOF524308 GXZ524308:GYB524308 HHV524308:HHX524308 HRR524308:HRT524308 IBN524308:IBP524308 ILJ524308:ILL524308 IVF524308:IVH524308 JFB524308:JFD524308 JOX524308:JOZ524308 JYT524308:JYV524308 KIP524308:KIR524308 KSL524308:KSN524308 LCH524308:LCJ524308 LMD524308:LMF524308 LVZ524308:LWB524308 MFV524308:MFX524308 MPR524308:MPT524308 MZN524308:MZP524308 NJJ524308:NJL524308 NTF524308:NTH524308 ODB524308:ODD524308 OMX524308:OMZ524308 OWT524308:OWV524308 PGP524308:PGR524308 PQL524308:PQN524308 QAH524308:QAJ524308 QKD524308:QKF524308 QTZ524308:QUB524308 RDV524308:RDX524308 RNR524308:RNT524308 RXN524308:RXP524308 SHJ524308:SHL524308 SRF524308:SRH524308 TBB524308:TBD524308 TKX524308:TKZ524308 TUT524308:TUV524308 UEP524308:UER524308 UOL524308:UON524308 UYH524308:UYJ524308 VID524308:VIF524308 VRZ524308:VSB524308 WBV524308:WBX524308 WLR524308:WLT524308 WVN524308:WVP524308 JB589844:JD589844 SX589844:SZ589844 ACT589844:ACV589844 AMP589844:AMR589844 AWL589844:AWN589844 BGH589844:BGJ589844 BQD589844:BQF589844 BZZ589844:CAB589844 CJV589844:CJX589844 CTR589844:CTT589844 DDN589844:DDP589844 DNJ589844:DNL589844 DXF589844:DXH589844 EHB589844:EHD589844 EQX589844:EQZ589844 FAT589844:FAV589844 FKP589844:FKR589844 FUL589844:FUN589844 GEH589844:GEJ589844 GOD589844:GOF589844 GXZ589844:GYB589844 HHV589844:HHX589844 HRR589844:HRT589844 IBN589844:IBP589844 ILJ589844:ILL589844 IVF589844:IVH589844 JFB589844:JFD589844 JOX589844:JOZ589844 JYT589844:JYV589844 KIP589844:KIR589844 KSL589844:KSN589844 LCH589844:LCJ589844 LMD589844:LMF589844 LVZ589844:LWB589844 MFV589844:MFX589844 MPR589844:MPT589844 MZN589844:MZP589844 NJJ589844:NJL589844 NTF589844:NTH589844 ODB589844:ODD589844 OMX589844:OMZ589844 OWT589844:OWV589844 PGP589844:PGR589844 PQL589844:PQN589844 QAH589844:QAJ589844 QKD589844:QKF589844 QTZ589844:QUB589844 RDV589844:RDX589844 RNR589844:RNT589844 RXN589844:RXP589844 SHJ589844:SHL589844 SRF589844:SRH589844 TBB589844:TBD589844 TKX589844:TKZ589844 TUT589844:TUV589844 UEP589844:UER589844 UOL589844:UON589844 UYH589844:UYJ589844 VID589844:VIF589844 VRZ589844:VSB589844 WBV589844:WBX589844 WLR589844:WLT589844 WVN589844:WVP589844 JB655380:JD655380 SX655380:SZ655380 ACT655380:ACV655380 AMP655380:AMR655380 AWL655380:AWN655380 BGH655380:BGJ655380 BQD655380:BQF655380 BZZ655380:CAB655380 CJV655380:CJX655380 CTR655380:CTT655380 DDN655380:DDP655380 DNJ655380:DNL655380 DXF655380:DXH655380 EHB655380:EHD655380 EQX655380:EQZ655380 FAT655380:FAV655380 FKP655380:FKR655380 FUL655380:FUN655380 GEH655380:GEJ655380 GOD655380:GOF655380 GXZ655380:GYB655380 HHV655380:HHX655380 HRR655380:HRT655380 IBN655380:IBP655380 ILJ655380:ILL655380 IVF655380:IVH655380 JFB655380:JFD655380 JOX655380:JOZ655380 JYT655380:JYV655380 KIP655380:KIR655380 KSL655380:KSN655380 LCH655380:LCJ655380 LMD655380:LMF655380 LVZ655380:LWB655380 MFV655380:MFX655380 MPR655380:MPT655380 MZN655380:MZP655380 NJJ655380:NJL655380 NTF655380:NTH655380 ODB655380:ODD655380 OMX655380:OMZ655380 OWT655380:OWV655380 PGP655380:PGR655380 PQL655380:PQN655380 QAH655380:QAJ655380 QKD655380:QKF655380 QTZ655380:QUB655380 RDV655380:RDX655380 RNR655380:RNT655380 RXN655380:RXP655380 SHJ655380:SHL655380 SRF655380:SRH655380 TBB655380:TBD655380 TKX655380:TKZ655380 TUT655380:TUV655380 UEP655380:UER655380 UOL655380:UON655380 UYH655380:UYJ655380 VID655380:VIF655380 VRZ655380:VSB655380 WBV655380:WBX655380 WLR655380:WLT655380 WVN655380:WVP655380 JB720916:JD720916 SX720916:SZ720916 ACT720916:ACV720916 AMP720916:AMR720916 AWL720916:AWN720916 BGH720916:BGJ720916 BQD720916:BQF720916 BZZ720916:CAB720916 CJV720916:CJX720916 CTR720916:CTT720916 DDN720916:DDP720916 DNJ720916:DNL720916 DXF720916:DXH720916 EHB720916:EHD720916 EQX720916:EQZ720916 FAT720916:FAV720916 FKP720916:FKR720916 FUL720916:FUN720916 GEH720916:GEJ720916 GOD720916:GOF720916 GXZ720916:GYB720916 HHV720916:HHX720916 HRR720916:HRT720916 IBN720916:IBP720916 ILJ720916:ILL720916 IVF720916:IVH720916 JFB720916:JFD720916 JOX720916:JOZ720916 JYT720916:JYV720916 KIP720916:KIR720916 KSL720916:KSN720916 LCH720916:LCJ720916 LMD720916:LMF720916 LVZ720916:LWB720916 MFV720916:MFX720916 MPR720916:MPT720916 MZN720916:MZP720916 NJJ720916:NJL720916 NTF720916:NTH720916 ODB720916:ODD720916 OMX720916:OMZ720916 OWT720916:OWV720916 PGP720916:PGR720916 PQL720916:PQN720916 QAH720916:QAJ720916 QKD720916:QKF720916 QTZ720916:QUB720916 RDV720916:RDX720916 RNR720916:RNT720916 RXN720916:RXP720916 SHJ720916:SHL720916 SRF720916:SRH720916 TBB720916:TBD720916 TKX720916:TKZ720916 TUT720916:TUV720916 UEP720916:UER720916 UOL720916:UON720916 UYH720916:UYJ720916 VID720916:VIF720916 VRZ720916:VSB720916 WBV720916:WBX720916 WLR720916:WLT720916 WVN720916:WVP720916 JB786452:JD786452 SX786452:SZ786452 ACT786452:ACV786452 AMP786452:AMR786452 AWL786452:AWN786452 BGH786452:BGJ786452 BQD786452:BQF786452 BZZ786452:CAB786452 CJV786452:CJX786452 CTR786452:CTT786452 DDN786452:DDP786452 DNJ786452:DNL786452 DXF786452:DXH786452 EHB786452:EHD786452 EQX786452:EQZ786452 FAT786452:FAV786452 FKP786452:FKR786452 FUL786452:FUN786452 GEH786452:GEJ786452 GOD786452:GOF786452 GXZ786452:GYB786452 HHV786452:HHX786452 HRR786452:HRT786452 IBN786452:IBP786452 ILJ786452:ILL786452 IVF786452:IVH786452 JFB786452:JFD786452 JOX786452:JOZ786452 JYT786452:JYV786452 KIP786452:KIR786452 KSL786452:KSN786452 LCH786452:LCJ786452 LMD786452:LMF786452 LVZ786452:LWB786452 MFV786452:MFX786452 MPR786452:MPT786452 MZN786452:MZP786452 NJJ786452:NJL786452 NTF786452:NTH786452 ODB786452:ODD786452 OMX786452:OMZ786452 OWT786452:OWV786452 PGP786452:PGR786452 PQL786452:PQN786452 QAH786452:QAJ786452 QKD786452:QKF786452 QTZ786452:QUB786452 RDV786452:RDX786452 RNR786452:RNT786452 RXN786452:RXP786452 SHJ786452:SHL786452 SRF786452:SRH786452 TBB786452:TBD786452 TKX786452:TKZ786452 TUT786452:TUV786452 UEP786452:UER786452 UOL786452:UON786452 UYH786452:UYJ786452 VID786452:VIF786452 VRZ786452:VSB786452 WBV786452:WBX786452 WLR786452:WLT786452 WVN786452:WVP786452 JB851988:JD851988 SX851988:SZ851988 ACT851988:ACV851988 AMP851988:AMR851988 AWL851988:AWN851988 BGH851988:BGJ851988 BQD851988:BQF851988 BZZ851988:CAB851988 CJV851988:CJX851988 CTR851988:CTT851988 DDN851988:DDP851988 DNJ851988:DNL851988 DXF851988:DXH851988 EHB851988:EHD851988 EQX851988:EQZ851988 FAT851988:FAV851988 FKP851988:FKR851988 FUL851988:FUN851988 GEH851988:GEJ851988 GOD851988:GOF851988 GXZ851988:GYB851988 HHV851988:HHX851988 HRR851988:HRT851988 IBN851988:IBP851988 ILJ851988:ILL851988 IVF851988:IVH851988 JFB851988:JFD851988 JOX851988:JOZ851988 JYT851988:JYV851988 KIP851988:KIR851988 KSL851988:KSN851988 LCH851988:LCJ851988 LMD851988:LMF851988 LVZ851988:LWB851988 MFV851988:MFX851988 MPR851988:MPT851988 MZN851988:MZP851988 NJJ851988:NJL851988 NTF851988:NTH851988 ODB851988:ODD851988 OMX851988:OMZ851988 OWT851988:OWV851988 PGP851988:PGR851988 PQL851988:PQN851988 QAH851988:QAJ851988 QKD851988:QKF851988 QTZ851988:QUB851988 RDV851988:RDX851988 RNR851988:RNT851988 RXN851988:RXP851988 SHJ851988:SHL851988 SRF851988:SRH851988 TBB851988:TBD851988 TKX851988:TKZ851988 TUT851988:TUV851988 UEP851988:UER851988 UOL851988:UON851988 UYH851988:UYJ851988 VID851988:VIF851988 VRZ851988:VSB851988 WBV851988:WBX851988 WLR851988:WLT851988 WVN851988:WVP851988 JB917524:JD917524 SX917524:SZ917524 ACT917524:ACV917524 AMP917524:AMR917524 AWL917524:AWN917524 BGH917524:BGJ917524 BQD917524:BQF917524 BZZ917524:CAB917524 CJV917524:CJX917524 CTR917524:CTT917524 DDN917524:DDP917524 DNJ917524:DNL917524 DXF917524:DXH917524 EHB917524:EHD917524 EQX917524:EQZ917524 FAT917524:FAV917524 FKP917524:FKR917524 FUL917524:FUN917524 GEH917524:GEJ917524 GOD917524:GOF917524 GXZ917524:GYB917524 HHV917524:HHX917524 HRR917524:HRT917524 IBN917524:IBP917524 ILJ917524:ILL917524 IVF917524:IVH917524 JFB917524:JFD917524 JOX917524:JOZ917524 JYT917524:JYV917524 KIP917524:KIR917524 KSL917524:KSN917524 LCH917524:LCJ917524 LMD917524:LMF917524 LVZ917524:LWB917524 MFV917524:MFX917524 MPR917524:MPT917524 MZN917524:MZP917524 NJJ917524:NJL917524 NTF917524:NTH917524 ODB917524:ODD917524 OMX917524:OMZ917524 OWT917524:OWV917524 PGP917524:PGR917524 PQL917524:PQN917524 QAH917524:QAJ917524 QKD917524:QKF917524 QTZ917524:QUB917524 RDV917524:RDX917524 RNR917524:RNT917524 RXN917524:RXP917524 SHJ917524:SHL917524 SRF917524:SRH917524 TBB917524:TBD917524 TKX917524:TKZ917524 TUT917524:TUV917524 UEP917524:UER917524 UOL917524:UON917524 UYH917524:UYJ917524 VID917524:VIF917524 VRZ917524:VSB917524 WBV917524:WBX917524 WLR917524:WLT917524 WVN917524:WVP917524 JB983060:JD983060 SX983060:SZ983060 ACT983060:ACV983060 AMP983060:AMR983060 AWL983060:AWN983060 BGH983060:BGJ983060 BQD983060:BQF983060 BZZ983060:CAB983060 CJV983060:CJX983060 CTR983060:CTT983060 DDN983060:DDP983060 DNJ983060:DNL983060 DXF983060:DXH983060 EHB983060:EHD983060 EQX983060:EQZ983060 FAT983060:FAV983060 FKP983060:FKR983060 FUL983060:FUN983060 GEH983060:GEJ983060 GOD983060:GOF983060 GXZ983060:GYB983060 HHV983060:HHX983060 HRR983060:HRT983060 IBN983060:IBP983060 ILJ983060:ILL983060 IVF983060:IVH983060 JFB983060:JFD983060 JOX983060:JOZ983060 JYT983060:JYV983060 KIP983060:KIR983060 KSL983060:KSN983060 LCH983060:LCJ983060 LMD983060:LMF983060 LVZ983060:LWB983060 MFV983060:MFX983060 MPR983060:MPT983060 MZN983060:MZP983060 NJJ983060:NJL983060 NTF983060:NTH983060 ODB983060:ODD983060 OMX983060:OMZ983060 OWT983060:OWV983060 PGP983060:PGR983060 PQL983060:PQN983060 QAH983060:QAJ983060 QKD983060:QKF983060 QTZ983060:QUB983060 RDV983060:RDX983060 RNR983060:RNT983060 RXN983060:RXP983060 SHJ983060:SHL983060 SRF983060:SRH983060 TBB983060:TBD983060 TKX983060:TKZ983060 TUT983060:TUV983060 UEP983060:UER983060 UOL983060:UON983060 UYH983060:UYJ983060 VID983060:VIF983060 VRZ983060:VSB983060 WBV983060:WBX983060 WLR983060:WLT983060 WVN983060:WVP983060 G65556:H65556 G983060:H983060 G917524:H917524 G851988:H851988 G786452:H786452 G720916:H720916 G655380:H655380 G589844:H589844 G524308:H524308 G458772:H458772 G393236:H393236 G327700:H327700 G262164:H262164 G196628:H196628 G131092:H131092">
      <formula1>(0.07*G31)/1</formula1>
    </dataValidation>
    <dataValidation type="decimal" operator="lessThan" allowBlank="1" showInputMessage="1" showErrorMessage="1" promptTitle="Tähelepanu!" prompt="SiM toetus on kuni 25% projekti kogukuludest." sqref="H131093 H65557 H983061 H917525 H851989 H786453 H720917 H655381 H589845 H524309 H458773 H393237 H327701 H262165 H196629">
      <formula1>G65557*0.25</formula1>
    </dataValidation>
    <dataValidation type="decimal" operator="equal" allowBlank="1" showInputMessage="1" showErrorMessage="1" promptTitle="Tähelepanu!" prompt="Kogusumma peab olema võrdne projekti kogukuludega." sqref="B33 B40:B41">
      <formula1>G67</formula1>
    </dataValidation>
    <dataValidation operator="equal" allowBlank="1" showErrorMessage="1" promptTitle="Tähelepanu!" prompt="AMIF tulu peab võrduma AMIF kuluga." sqref="B11"/>
    <dataValidation type="list" allowBlank="1" showInputMessage="1" showErrorMessage="1" promptTitle="Tähelepanu!" prompt="Vali nimekirjast projekti valdkond!" sqref="B8">
      <formula1>Valdkond</formula1>
    </dataValidation>
    <dataValidation type="list" allowBlank="1" showInputMessage="1" showErrorMessage="1" errorTitle="Tähelepanu!" error="Vali ühik nimekirjast" promptTitle="Tähelepanu!" prompt="Vali ühik nimekirjast" sqref="D64 D46:D57 D59:D62">
      <formula1>Ühik</formula1>
    </dataValidation>
    <dataValidation type="decimal" operator="lessThanOrEqual" allowBlank="1" showInputMessage="1" showErrorMessage="1" errorTitle="Tähelepanu!" error="Sisestatud summa ületab 7% otsestest kuludest." promptTitle="Tähelepanu!" prompt="Kaudsed kulud moodustavad otsestest kuludest kuni 7%." sqref="G66">
      <formula1>ROUND(G65*7%,2)</formula1>
    </dataValidation>
    <dataValidation type="decimal" allowBlank="1" showInputMessage="1" showErrorMessage="1" errorTitle="Tähelepanu!" error="AMIF toetuse osakaal ei saa olla suurem kui 75%" promptTitle="Tähelepanu!" prompt="AMIF toetuse osakaal ei saa olla suurem kui 75%" sqref="D12">
      <formula1>0</formula1>
      <formula2>75</formula2>
    </dataValidation>
    <dataValidation type="decimal" operator="equal" allowBlank="1" showInputMessage="1" showErrorMessage="1" errorTitle="Tähelepanu!" error="Tervik peab olema 100%" promptTitle="Tähelepanu!" prompt="Osakaalude summa peab olema 100%" sqref="D17">
      <formula1>100</formula1>
    </dataValidation>
    <dataValidation type="decimal" operator="equal" allowBlank="1" showInputMessage="1" showErrorMessage="1" sqref="C17">
      <formula1>C26</formula1>
    </dataValidation>
    <dataValidation type="custom" allowBlank="1" showInputMessage="1" showErrorMessage="1" sqref="D13">
      <formula1>IF(SUM(D12:D16)&gt;100," ",100-(D12+D14+D15+D16))</formula1>
    </dataValidation>
  </dataValidations>
  <pageMargins left="0.7" right="0.7" top="0.75" bottom="0.75" header="0.3" footer="0.3"/>
  <pageSetup paperSize="9" orientation="portrait" r:id="rId1"/>
  <ignoredErrors>
    <ignoredError sqref="C14:C17 D17 B33 G67"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P47"/>
  <sheetViews>
    <sheetView topLeftCell="A13" workbookViewId="0">
      <selection activeCell="E36" sqref="E36"/>
    </sheetView>
  </sheetViews>
  <sheetFormatPr defaultRowHeight="15" x14ac:dyDescent="0.25"/>
  <cols>
    <col min="1" max="1" width="7" customWidth="1"/>
    <col min="2" max="2" width="36.28515625" customWidth="1"/>
    <col min="3" max="3" width="15.140625" customWidth="1"/>
    <col min="4" max="4" width="15" customWidth="1"/>
    <col min="5" max="5" width="14.5703125" customWidth="1"/>
    <col min="6" max="6" width="17.5703125" customWidth="1"/>
    <col min="7" max="7" width="14.28515625" customWidth="1"/>
    <col min="8" max="8" width="16.140625" customWidth="1"/>
    <col min="9" max="9" width="15.85546875" style="15" customWidth="1"/>
    <col min="10" max="10" width="17" style="15" customWidth="1"/>
    <col min="11" max="11" width="17.140625" customWidth="1"/>
    <col min="12" max="12" width="17.42578125" style="15" customWidth="1"/>
    <col min="13" max="13" width="16.85546875" style="15" customWidth="1"/>
    <col min="14" max="14" width="16.28515625" style="15" customWidth="1"/>
    <col min="15" max="15" width="15.42578125" style="15" customWidth="1"/>
    <col min="16" max="16" width="11.85546875" customWidth="1"/>
  </cols>
  <sheetData>
    <row r="1" spans="1:16" s="15" customFormat="1" ht="15.75" x14ac:dyDescent="0.25">
      <c r="A1" s="33" t="str">
        <f>IF(G23=0,"",IF(G23=100,"","Tähelepanu! Tabel 1. Projekti maksumus ja tulud allikate lõikes (EUR), osakaalude summa ei moodusta 100%"))</f>
        <v/>
      </c>
      <c r="B1" s="19"/>
      <c r="C1" s="19"/>
      <c r="D1" s="19"/>
      <c r="E1" s="19"/>
      <c r="F1" s="19"/>
    </row>
    <row r="2" spans="1:16" s="15" customFormat="1" ht="15.75" x14ac:dyDescent="0.25">
      <c r="A2" s="33" t="str">
        <f>IF(D23=D37,"","Tähelepanu! Tabel 1. Projekti maksumus ja tulud allikate lõikes (EUR). Projekti tegelikud tulud kokku ei ole võrdne projekti tegelike kuludega.")</f>
        <v/>
      </c>
      <c r="B2" s="19"/>
      <c r="C2" s="19"/>
      <c r="D2" s="19"/>
      <c r="E2" s="19"/>
      <c r="F2" s="19"/>
    </row>
    <row r="3" spans="1:16" s="15" customFormat="1" ht="15.75" x14ac:dyDescent="0.25">
      <c r="A3" s="33" t="str">
        <f>IF(C45=D37,"","Tähelepanu! Tabel 3. Projekti kulud meetmete lõikes (EUR) kokku ei ole võrdne Tabel 2. Kuluaruande koond tegelikud kulud kokku")</f>
        <v/>
      </c>
      <c r="B3" s="19"/>
      <c r="C3" s="19"/>
      <c r="D3" s="39"/>
      <c r="E3" s="19"/>
      <c r="F3" s="19"/>
    </row>
    <row r="4" spans="1:16" s="15" customFormat="1" ht="15.75" x14ac:dyDescent="0.25">
      <c r="A4" s="92" t="s">
        <v>26</v>
      </c>
      <c r="B4" s="93"/>
      <c r="C4" s="93"/>
      <c r="D4" s="94"/>
      <c r="E4" s="19"/>
      <c r="F4" s="19"/>
    </row>
    <row r="5" spans="1:16" s="15" customFormat="1" ht="15.75" x14ac:dyDescent="0.25">
      <c r="A5" s="3" t="s">
        <v>66</v>
      </c>
      <c r="B5" s="19"/>
      <c r="C5" s="19"/>
      <c r="D5" s="19"/>
      <c r="E5" s="19"/>
      <c r="F5" s="19"/>
    </row>
    <row r="6" spans="1:16" s="15" customFormat="1" ht="15.75" x14ac:dyDescent="0.25">
      <c r="A6" s="39" t="s">
        <v>46</v>
      </c>
      <c r="B6" s="30"/>
      <c r="C6" s="30" t="str">
        <f>'A. Eelarve'!B4</f>
        <v>Politsei- ja Piirivalveamet</v>
      </c>
      <c r="D6" s="30"/>
      <c r="E6" s="30"/>
      <c r="F6" s="30"/>
    </row>
    <row r="7" spans="1:16" s="15" customFormat="1" ht="15.75" x14ac:dyDescent="0.25">
      <c r="A7" s="39" t="s">
        <v>92</v>
      </c>
      <c r="B7" s="30"/>
      <c r="C7" s="30" t="str">
        <f>'A. Eelarve'!B5</f>
        <v>Nõustamine ja huvitegevuse korraldamine kinnipidamiskeskuses</v>
      </c>
      <c r="D7" s="30"/>
      <c r="E7" s="30"/>
      <c r="F7" s="30"/>
    </row>
    <row r="8" spans="1:16" ht="15.75" x14ac:dyDescent="0.25">
      <c r="A8" s="39" t="s">
        <v>95</v>
      </c>
      <c r="B8" s="30"/>
      <c r="C8" s="30" t="s">
        <v>170</v>
      </c>
      <c r="D8" s="30"/>
      <c r="E8" s="30"/>
      <c r="F8" s="30"/>
    </row>
    <row r="9" spans="1:16" s="15" customFormat="1" ht="15.75" x14ac:dyDescent="0.25">
      <c r="A9" s="39" t="s">
        <v>96</v>
      </c>
      <c r="B9" s="30"/>
      <c r="C9" s="30" t="s">
        <v>206</v>
      </c>
      <c r="D9" s="30"/>
      <c r="E9" s="30"/>
      <c r="F9" s="30"/>
    </row>
    <row r="10" spans="1:16" s="15" customFormat="1" ht="15.75" x14ac:dyDescent="0.25">
      <c r="A10" s="39" t="s">
        <v>1</v>
      </c>
      <c r="B10" s="30"/>
      <c r="C10" s="117" t="s">
        <v>207</v>
      </c>
      <c r="D10" s="38"/>
      <c r="E10" s="38"/>
      <c r="F10" s="38"/>
      <c r="G10" s="61"/>
    </row>
    <row r="11" spans="1:16" s="15" customFormat="1" ht="15.75" x14ac:dyDescent="0.25">
      <c r="A11" s="39"/>
      <c r="B11" s="30"/>
      <c r="C11" s="38"/>
      <c r="D11" s="38"/>
      <c r="E11" s="38"/>
      <c r="F11" s="38"/>
      <c r="G11" s="61"/>
    </row>
    <row r="12" spans="1:16" s="15" customFormat="1" ht="15.75" x14ac:dyDescent="0.25">
      <c r="A12" s="61"/>
      <c r="B12"/>
      <c r="C12" s="38"/>
      <c r="D12" s="38"/>
      <c r="E12" s="38"/>
      <c r="F12" s="38"/>
      <c r="G12" s="61"/>
    </row>
    <row r="13" spans="1:16" x14ac:dyDescent="0.25">
      <c r="A13" s="61" t="s">
        <v>72</v>
      </c>
    </row>
    <row r="14" spans="1:16" ht="15.75" x14ac:dyDescent="0.25">
      <c r="A14" s="40"/>
      <c r="B14" s="41"/>
      <c r="C14" s="41"/>
      <c r="D14" s="163" t="s">
        <v>67</v>
      </c>
      <c r="E14" s="164"/>
      <c r="F14" s="164"/>
      <c r="G14" s="164"/>
      <c r="H14" s="164"/>
      <c r="I14" s="164"/>
      <c r="J14" s="164"/>
      <c r="K14" s="164"/>
      <c r="L14" s="164"/>
      <c r="M14" s="164"/>
      <c r="N14" s="106"/>
      <c r="O14" s="106"/>
      <c r="P14" s="160" t="s">
        <v>58</v>
      </c>
    </row>
    <row r="15" spans="1:16" ht="15.75" customHeight="1" x14ac:dyDescent="0.25">
      <c r="A15" s="40"/>
      <c r="B15" s="41"/>
      <c r="C15" s="41"/>
      <c r="D15" s="158" t="s">
        <v>74</v>
      </c>
      <c r="E15" s="165" t="s">
        <v>150</v>
      </c>
      <c r="F15" s="156" t="s">
        <v>74</v>
      </c>
      <c r="G15" s="165" t="s">
        <v>151</v>
      </c>
      <c r="H15" s="156" t="s">
        <v>74</v>
      </c>
      <c r="I15" s="104" t="s">
        <v>152</v>
      </c>
      <c r="J15" s="156" t="s">
        <v>74</v>
      </c>
      <c r="K15" s="104" t="s">
        <v>153</v>
      </c>
      <c r="L15" s="156" t="s">
        <v>74</v>
      </c>
      <c r="M15" s="104" t="s">
        <v>154</v>
      </c>
      <c r="N15" s="156" t="s">
        <v>74</v>
      </c>
      <c r="O15" s="104" t="s">
        <v>157</v>
      </c>
      <c r="P15" s="161"/>
    </row>
    <row r="16" spans="1:16" ht="15.75" x14ac:dyDescent="0.25">
      <c r="A16" s="40"/>
      <c r="B16" s="41" t="s">
        <v>15</v>
      </c>
      <c r="C16" s="41" t="s">
        <v>20</v>
      </c>
      <c r="D16" s="159"/>
      <c r="E16" s="166"/>
      <c r="F16" s="157"/>
      <c r="G16" s="166"/>
      <c r="H16" s="157"/>
      <c r="I16" s="105"/>
      <c r="J16" s="157"/>
      <c r="K16" s="105"/>
      <c r="L16" s="157"/>
      <c r="M16" s="105"/>
      <c r="N16" s="157"/>
      <c r="O16" s="105"/>
      <c r="P16" s="162"/>
    </row>
    <row r="17" spans="1:16" ht="15.75" x14ac:dyDescent="0.25">
      <c r="A17" s="43">
        <v>1</v>
      </c>
      <c r="B17" s="44" t="s">
        <v>4</v>
      </c>
      <c r="C17" s="70">
        <f>'A. Eelarve'!C12</f>
        <v>96951.6</v>
      </c>
      <c r="D17" s="45" t="s">
        <v>158</v>
      </c>
      <c r="E17" s="70">
        <v>16158.6</v>
      </c>
      <c r="F17" s="45" t="s">
        <v>159</v>
      </c>
      <c r="G17" s="70">
        <v>16158.6</v>
      </c>
      <c r="H17" s="45" t="s">
        <v>160</v>
      </c>
      <c r="I17" s="70">
        <v>16158.6</v>
      </c>
      <c r="J17" s="45" t="s">
        <v>161</v>
      </c>
      <c r="K17" s="70">
        <v>16158.6</v>
      </c>
      <c r="L17" s="45" t="s">
        <v>162</v>
      </c>
      <c r="M17" s="70">
        <v>16158.6</v>
      </c>
      <c r="N17" s="45" t="s">
        <v>163</v>
      </c>
      <c r="O17" s="70">
        <v>16158.6</v>
      </c>
      <c r="P17" s="77">
        <f>'A. Eelarve'!D12</f>
        <v>75</v>
      </c>
    </row>
    <row r="18" spans="1:16" ht="15.75" x14ac:dyDescent="0.25">
      <c r="A18" s="43">
        <v>2</v>
      </c>
      <c r="B18" s="44" t="s">
        <v>17</v>
      </c>
      <c r="C18" s="70">
        <f>'A. Eelarve'!C13</f>
        <v>32317.200000000001</v>
      </c>
      <c r="D18" s="45" t="s">
        <v>164</v>
      </c>
      <c r="E18" s="70">
        <v>5386.2</v>
      </c>
      <c r="F18" s="45" t="s">
        <v>165</v>
      </c>
      <c r="G18" s="70">
        <v>5386.2</v>
      </c>
      <c r="H18" s="45" t="s">
        <v>166</v>
      </c>
      <c r="I18" s="70">
        <v>5386.2</v>
      </c>
      <c r="J18" s="45" t="s">
        <v>167</v>
      </c>
      <c r="K18" s="70">
        <v>5386.2</v>
      </c>
      <c r="L18" s="45" t="s">
        <v>168</v>
      </c>
      <c r="M18" s="70">
        <v>5386.2</v>
      </c>
      <c r="N18" s="45" t="s">
        <v>169</v>
      </c>
      <c r="O18" s="70">
        <v>5386.2</v>
      </c>
      <c r="P18" s="77">
        <f>'A. Eelarve'!D13</f>
        <v>25</v>
      </c>
    </row>
    <row r="19" spans="1:16" ht="15.75" x14ac:dyDescent="0.25">
      <c r="A19" s="43">
        <v>3</v>
      </c>
      <c r="B19" s="44" t="s">
        <v>19</v>
      </c>
      <c r="C19" s="70">
        <f>'A. Eelarve'!C14</f>
        <v>0</v>
      </c>
      <c r="D19" s="45"/>
      <c r="E19" s="70">
        <v>0</v>
      </c>
      <c r="F19" s="45"/>
      <c r="G19" s="70">
        <v>0</v>
      </c>
      <c r="H19" s="45"/>
      <c r="I19" s="45">
        <v>0</v>
      </c>
      <c r="J19" s="45"/>
      <c r="K19" s="45">
        <v>0</v>
      </c>
      <c r="L19" s="45"/>
      <c r="M19" s="45">
        <v>0</v>
      </c>
      <c r="N19" s="45"/>
      <c r="O19" s="45">
        <v>0</v>
      </c>
      <c r="P19" s="77">
        <f>'A. Eelarve'!D14</f>
        <v>0</v>
      </c>
    </row>
    <row r="20" spans="1:16" ht="15.75" x14ac:dyDescent="0.25">
      <c r="A20" s="43">
        <v>4</v>
      </c>
      <c r="B20" s="44" t="s">
        <v>18</v>
      </c>
      <c r="C20" s="70">
        <f>'A. Eelarve'!C15</f>
        <v>0</v>
      </c>
      <c r="D20" s="45"/>
      <c r="E20" s="70">
        <v>0</v>
      </c>
      <c r="F20" s="45"/>
      <c r="G20" s="70">
        <v>0</v>
      </c>
      <c r="H20" s="45"/>
      <c r="I20" s="45">
        <v>0</v>
      </c>
      <c r="J20" s="45"/>
      <c r="K20" s="45">
        <v>0</v>
      </c>
      <c r="L20" s="45"/>
      <c r="M20" s="45">
        <v>0</v>
      </c>
      <c r="N20" s="45"/>
      <c r="O20" s="45">
        <v>0</v>
      </c>
      <c r="P20" s="77">
        <f>'A. Eelarve'!D15</f>
        <v>0</v>
      </c>
    </row>
    <row r="21" spans="1:16" ht="15.75" x14ac:dyDescent="0.25">
      <c r="A21" s="43">
        <v>5</v>
      </c>
      <c r="B21" s="44" t="s">
        <v>49</v>
      </c>
      <c r="C21" s="70">
        <f>'A. Eelarve'!C16</f>
        <v>0</v>
      </c>
      <c r="D21" s="45"/>
      <c r="E21" s="70">
        <v>0</v>
      </c>
      <c r="F21" s="45"/>
      <c r="G21" s="70">
        <v>0</v>
      </c>
      <c r="H21" s="45"/>
      <c r="I21" s="45">
        <v>0</v>
      </c>
      <c r="J21" s="45"/>
      <c r="K21" s="45">
        <v>0</v>
      </c>
      <c r="L21" s="45"/>
      <c r="M21" s="45">
        <v>0</v>
      </c>
      <c r="N21" s="45"/>
      <c r="O21" s="45">
        <v>0</v>
      </c>
      <c r="P21" s="77">
        <f>'A. Eelarve'!D16</f>
        <v>0</v>
      </c>
    </row>
    <row r="22" spans="1:16" ht="15.75" x14ac:dyDescent="0.25">
      <c r="A22" s="130" t="s">
        <v>59</v>
      </c>
      <c r="B22" s="131"/>
      <c r="C22" s="51">
        <f>SUM(C17:C21)</f>
        <v>129268.8</v>
      </c>
      <c r="D22" s="46"/>
      <c r="E22" s="51">
        <f>SUM(E17:E21)</f>
        <v>21544.799999999999</v>
      </c>
      <c r="F22" s="46"/>
      <c r="G22" s="51">
        <f>SUM(G17:G21)</f>
        <v>21544.799999999999</v>
      </c>
      <c r="H22" s="46"/>
      <c r="I22" s="51">
        <f>SUM(I17:I21)</f>
        <v>21544.799999999999</v>
      </c>
      <c r="J22" s="51"/>
      <c r="K22" s="51">
        <f>SUM(K17:K21)</f>
        <v>21544.799999999999</v>
      </c>
      <c r="L22" s="51"/>
      <c r="M22" s="51">
        <f>SUM(M17:M21)</f>
        <v>21544.799999999999</v>
      </c>
      <c r="N22" s="51"/>
      <c r="O22" s="51">
        <f>SUM(O17:O21)</f>
        <v>21544.799999999999</v>
      </c>
      <c r="P22" s="51">
        <f>SUM(P17:P21)</f>
        <v>100</v>
      </c>
    </row>
    <row r="24" spans="1:16" x14ac:dyDescent="0.25">
      <c r="A24" s="61" t="s">
        <v>73</v>
      </c>
    </row>
    <row r="25" spans="1:16" ht="15.75" x14ac:dyDescent="0.25">
      <c r="A25" s="150" t="s">
        <v>15</v>
      </c>
      <c r="B25" s="151"/>
      <c r="C25" s="147" t="s">
        <v>20</v>
      </c>
      <c r="D25" s="163" t="s">
        <v>67</v>
      </c>
      <c r="E25" s="164"/>
      <c r="F25" s="164"/>
      <c r="G25" s="164"/>
      <c r="H25" s="164"/>
      <c r="I25" s="164"/>
      <c r="J25" s="164"/>
      <c r="K25" s="164"/>
      <c r="L25" s="164"/>
      <c r="M25" s="164"/>
      <c r="N25" s="164"/>
      <c r="O25" s="167"/>
      <c r="P25" s="147" t="s">
        <v>58</v>
      </c>
    </row>
    <row r="26" spans="1:16" ht="15.75" x14ac:dyDescent="0.25">
      <c r="A26" s="152"/>
      <c r="B26" s="153"/>
      <c r="C26" s="148"/>
      <c r="D26" s="145" t="s">
        <v>150</v>
      </c>
      <c r="E26" s="146"/>
      <c r="F26" s="145" t="s">
        <v>68</v>
      </c>
      <c r="G26" s="146"/>
      <c r="H26" s="145" t="s">
        <v>69</v>
      </c>
      <c r="I26" s="146"/>
      <c r="J26" s="145" t="s">
        <v>70</v>
      </c>
      <c r="K26" s="146"/>
      <c r="L26" s="145" t="s">
        <v>155</v>
      </c>
      <c r="M26" s="146"/>
      <c r="N26" s="145" t="s">
        <v>156</v>
      </c>
      <c r="O26" s="146"/>
      <c r="P26" s="148"/>
    </row>
    <row r="27" spans="1:16" ht="45" customHeight="1" x14ac:dyDescent="0.25">
      <c r="A27" s="154"/>
      <c r="B27" s="155"/>
      <c r="C27" s="149"/>
      <c r="D27" s="42" t="s">
        <v>71</v>
      </c>
      <c r="E27" s="63" t="s">
        <v>16</v>
      </c>
      <c r="F27" s="62" t="s">
        <v>71</v>
      </c>
      <c r="G27" s="63" t="s">
        <v>16</v>
      </c>
      <c r="H27" s="108" t="s">
        <v>71</v>
      </c>
      <c r="I27" s="109" t="s">
        <v>16</v>
      </c>
      <c r="J27" s="110" t="s">
        <v>71</v>
      </c>
      <c r="K27" s="111" t="s">
        <v>16</v>
      </c>
      <c r="L27" s="110" t="s">
        <v>71</v>
      </c>
      <c r="M27" s="111" t="s">
        <v>16</v>
      </c>
      <c r="N27" s="110" t="s">
        <v>71</v>
      </c>
      <c r="O27" s="111" t="s">
        <v>16</v>
      </c>
      <c r="P27" s="149"/>
    </row>
    <row r="28" spans="1:16" ht="15.75" x14ac:dyDescent="0.25">
      <c r="A28" s="43">
        <v>1</v>
      </c>
      <c r="B28" s="44" t="s">
        <v>4</v>
      </c>
      <c r="C28" s="70">
        <f>E28+G28+I28+K28+M28+O28</f>
        <v>16158.6</v>
      </c>
      <c r="D28" s="29">
        <v>42215</v>
      </c>
      <c r="E28" s="74">
        <v>16158.6</v>
      </c>
      <c r="F28" s="29"/>
      <c r="G28" s="74"/>
      <c r="H28" s="112"/>
      <c r="I28" s="112"/>
      <c r="J28" s="112"/>
      <c r="K28" s="112"/>
      <c r="L28" s="112"/>
      <c r="M28" s="112"/>
      <c r="N28" s="112"/>
      <c r="O28" s="112"/>
      <c r="P28" s="77">
        <v>75</v>
      </c>
    </row>
    <row r="29" spans="1:16" ht="15.75" x14ac:dyDescent="0.25">
      <c r="A29" s="43">
        <v>2</v>
      </c>
      <c r="B29" s="44" t="s">
        <v>17</v>
      </c>
      <c r="C29" s="70">
        <f>E29+G29+I29+K29+M29+O29</f>
        <v>5386.2</v>
      </c>
      <c r="D29" s="29">
        <v>42215</v>
      </c>
      <c r="E29" s="74">
        <v>5386.2</v>
      </c>
      <c r="F29" s="29"/>
      <c r="G29" s="74"/>
      <c r="H29" s="112"/>
      <c r="I29" s="112"/>
      <c r="J29" s="112"/>
      <c r="K29" s="112"/>
      <c r="L29" s="112"/>
      <c r="M29" s="112"/>
      <c r="N29" s="112"/>
      <c r="O29" s="112"/>
      <c r="P29" s="77">
        <v>25</v>
      </c>
    </row>
    <row r="30" spans="1:16" ht="15.75" x14ac:dyDescent="0.25">
      <c r="A30" s="43">
        <v>3</v>
      </c>
      <c r="B30" s="44" t="s">
        <v>19</v>
      </c>
      <c r="C30" s="70">
        <f>E30+G30+I30+K30+M30+O30</f>
        <v>0</v>
      </c>
      <c r="D30" s="29"/>
      <c r="E30" s="74">
        <v>0</v>
      </c>
      <c r="F30" s="29"/>
      <c r="G30" s="74"/>
      <c r="H30" s="112"/>
      <c r="I30" s="112"/>
      <c r="J30" s="112"/>
      <c r="K30" s="112"/>
      <c r="L30" s="112"/>
      <c r="M30" s="112"/>
      <c r="N30" s="112"/>
      <c r="O30" s="112"/>
      <c r="P30" s="77">
        <f>'A. Eelarve'!I14</f>
        <v>0</v>
      </c>
    </row>
    <row r="31" spans="1:16" ht="15.75" x14ac:dyDescent="0.25">
      <c r="A31" s="43">
        <v>4</v>
      </c>
      <c r="B31" s="44" t="s">
        <v>18</v>
      </c>
      <c r="C31" s="70">
        <f>E31+G31+I31+K31+M31+O31</f>
        <v>0</v>
      </c>
      <c r="D31" s="29"/>
      <c r="E31" s="74">
        <v>0</v>
      </c>
      <c r="F31" s="29"/>
      <c r="G31" s="74"/>
      <c r="H31" s="112"/>
      <c r="I31" s="112"/>
      <c r="J31" s="112"/>
      <c r="K31" s="112"/>
      <c r="L31" s="112"/>
      <c r="M31" s="112"/>
      <c r="N31" s="112"/>
      <c r="O31" s="112"/>
      <c r="P31" s="77">
        <f>'A. Eelarve'!I15</f>
        <v>0</v>
      </c>
    </row>
    <row r="32" spans="1:16" ht="15.75" x14ac:dyDescent="0.25">
      <c r="A32" s="43">
        <v>5</v>
      </c>
      <c r="B32" s="44" t="s">
        <v>49</v>
      </c>
      <c r="C32" s="70">
        <f>E32+G32+I32+K32+M32+O32</f>
        <v>0</v>
      </c>
      <c r="D32" s="29"/>
      <c r="E32" s="74">
        <v>0</v>
      </c>
      <c r="F32" s="29"/>
      <c r="G32" s="74"/>
      <c r="H32" s="112"/>
      <c r="I32" s="112"/>
      <c r="J32" s="112"/>
      <c r="K32" s="112"/>
      <c r="L32" s="112"/>
      <c r="M32" s="112"/>
      <c r="N32" s="112"/>
      <c r="O32" s="112"/>
      <c r="P32" s="77">
        <f>'A. Eelarve'!I16</f>
        <v>0</v>
      </c>
    </row>
    <row r="33" spans="1:16" ht="15.75" x14ac:dyDescent="0.25">
      <c r="A33" s="130" t="s">
        <v>59</v>
      </c>
      <c r="B33" s="131"/>
      <c r="C33" s="51">
        <f>SUM(C28:C32)</f>
        <v>21544.799999999999</v>
      </c>
      <c r="D33" s="46"/>
      <c r="E33" s="51">
        <f>SUM(E28:E32)</f>
        <v>21544.799999999999</v>
      </c>
      <c r="F33" s="46"/>
      <c r="G33" s="51">
        <f>SUM(G28:G32)</f>
        <v>0</v>
      </c>
      <c r="H33" s="51"/>
      <c r="I33" s="51">
        <f>SUM(I28:I32)</f>
        <v>0</v>
      </c>
      <c r="J33" s="51"/>
      <c r="K33" s="51">
        <f>SUM(K28:K32)</f>
        <v>0</v>
      </c>
      <c r="L33" s="51"/>
      <c r="M33" s="51">
        <f>SUM(M28:M32)</f>
        <v>0</v>
      </c>
      <c r="N33" s="51"/>
      <c r="O33" s="51">
        <f>SUM(O28:O32)</f>
        <v>0</v>
      </c>
      <c r="P33" s="51">
        <f>SUM(P28:P32)</f>
        <v>100</v>
      </c>
    </row>
    <row r="36" spans="1:16" x14ac:dyDescent="0.25">
      <c r="A36" s="61" t="s">
        <v>192</v>
      </c>
      <c r="K36" s="64"/>
      <c r="L36" s="64"/>
      <c r="M36" s="64"/>
      <c r="N36" s="64"/>
      <c r="O36" s="64"/>
    </row>
    <row r="37" spans="1:16" x14ac:dyDescent="0.25">
      <c r="K37" s="114"/>
    </row>
    <row r="38" spans="1:16" ht="15" customHeight="1" x14ac:dyDescent="0.25">
      <c r="A38" s="15" t="s">
        <v>208</v>
      </c>
      <c r="I38"/>
      <c r="J38"/>
      <c r="L38"/>
      <c r="M38"/>
      <c r="N38"/>
      <c r="O38"/>
    </row>
    <row r="39" spans="1:16" x14ac:dyDescent="0.25">
      <c r="I39"/>
      <c r="J39"/>
      <c r="L39"/>
      <c r="M39"/>
      <c r="N39"/>
      <c r="O39"/>
    </row>
    <row r="42" spans="1:16" x14ac:dyDescent="0.25">
      <c r="A42" t="s">
        <v>87</v>
      </c>
    </row>
    <row r="44" spans="1:16" x14ac:dyDescent="0.25">
      <c r="A44" t="s">
        <v>209</v>
      </c>
    </row>
    <row r="45" spans="1:16" x14ac:dyDescent="0.25">
      <c r="A45" s="87" t="s">
        <v>204</v>
      </c>
    </row>
    <row r="46" spans="1:16" x14ac:dyDescent="0.25">
      <c r="A46" t="s">
        <v>205</v>
      </c>
    </row>
    <row r="47" spans="1:16" x14ac:dyDescent="0.25">
      <c r="A47" t="s">
        <v>103</v>
      </c>
    </row>
  </sheetData>
  <sheetProtection selectLockedCells="1"/>
  <mergeCells count="22">
    <mergeCell ref="P25:P27"/>
    <mergeCell ref="D25:O25"/>
    <mergeCell ref="H26:I26"/>
    <mergeCell ref="J26:K26"/>
    <mergeCell ref="L26:M26"/>
    <mergeCell ref="N26:O26"/>
    <mergeCell ref="A22:B22"/>
    <mergeCell ref="H15:H16"/>
    <mergeCell ref="F15:F16"/>
    <mergeCell ref="D15:D16"/>
    <mergeCell ref="P14:P16"/>
    <mergeCell ref="J15:J16"/>
    <mergeCell ref="L15:L16"/>
    <mergeCell ref="N15:N16"/>
    <mergeCell ref="D14:M14"/>
    <mergeCell ref="E15:E16"/>
    <mergeCell ref="G15:G16"/>
    <mergeCell ref="A33:B33"/>
    <mergeCell ref="F26:G26"/>
    <mergeCell ref="D26:E26"/>
    <mergeCell ref="C25:C27"/>
    <mergeCell ref="A25:B27"/>
  </mergeCells>
  <conditionalFormatting sqref="P22">
    <cfRule type="cellIs" dxfId="37" priority="7" operator="equal">
      <formula>0</formula>
    </cfRule>
    <cfRule type="cellIs" dxfId="36" priority="8" operator="lessThan">
      <formula>100</formula>
    </cfRule>
    <cfRule type="cellIs" dxfId="35" priority="9" operator="greaterThan">
      <formula>100</formula>
    </cfRule>
  </conditionalFormatting>
  <conditionalFormatting sqref="P33">
    <cfRule type="cellIs" dxfId="34" priority="1" operator="equal">
      <formula>0</formula>
    </cfRule>
    <cfRule type="cellIs" dxfId="33" priority="2" operator="lessThan">
      <formula>100</formula>
    </cfRule>
    <cfRule type="cellIs" dxfId="32" priority="3" operator="greaterThan">
      <formula>100</formula>
    </cfRule>
  </conditionalFormatting>
  <dataValidations count="6">
    <dataValidation type="decimal" operator="equal" allowBlank="1" showInputMessage="1" showErrorMessage="1" sqref="C33 C22:D22">
      <formula1>C32</formula1>
    </dataValidation>
    <dataValidation type="decimal" operator="equal" allowBlank="1" showInputMessage="1" showErrorMessage="1" errorTitle="Tähelepanu!" error="Tervik peab olema 100%" promptTitle="Tähelepanu!" prompt="Osakaalude summa peab olema 100%" sqref="P22 P33">
      <formula1>100</formula1>
    </dataValidation>
    <dataValidation type="decimal" allowBlank="1" showInputMessage="1" showErrorMessage="1" errorTitle="Tähelepanu!" error="AMIF toetuse osakaal ei saa olla suurem kui 75%" promptTitle="Tähelepanu!" prompt="AMIF toetuse osakaal ei saa olla suurem kui 75%" sqref="P17 P28">
      <formula1>0</formula1>
      <formula2>75</formula2>
    </dataValidation>
    <dataValidation operator="equal" allowBlank="1" showErrorMessage="1" promptTitle="Tähelepanu!" prompt="AMIF tulu peab võrduma AMIF kuluga." sqref="B16 A25"/>
    <dataValidation type="custom" allowBlank="1" showInputMessage="1" showErrorMessage="1" sqref="P18 P29">
      <formula1>IF(SUM(P17:P21)&gt;100," ",100-(P17+P19+P20+P21))</formula1>
    </dataValidation>
    <dataValidation type="decimal" operator="equal" allowBlank="1" showInputMessage="1" showErrorMessage="1" sqref="D33">
      <formula1>D40</formula1>
    </dataValidation>
  </dataValidation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49"/>
  <sheetViews>
    <sheetView workbookViewId="0">
      <selection activeCell="J42" sqref="J42"/>
    </sheetView>
  </sheetViews>
  <sheetFormatPr defaultColWidth="9.140625" defaultRowHeight="15.75" x14ac:dyDescent="0.25"/>
  <cols>
    <col min="1" max="1" width="25.28515625" style="1" customWidth="1"/>
    <col min="2" max="2" width="41.85546875" style="1" customWidth="1"/>
    <col min="3" max="3" width="17.28515625" style="1" customWidth="1"/>
    <col min="4" max="4" width="19.7109375" style="1" customWidth="1"/>
    <col min="5" max="5" width="18.140625" style="1" customWidth="1"/>
    <col min="6" max="9" width="18.140625" style="19" customWidth="1"/>
    <col min="10" max="10" width="18.140625" style="1" customWidth="1"/>
    <col min="11" max="11" width="11.42578125" style="1" customWidth="1"/>
    <col min="12" max="14" width="9.140625" style="1"/>
    <col min="15" max="15" width="9.140625" style="1" customWidth="1"/>
    <col min="16" max="17" width="9.140625" style="1"/>
    <col min="18" max="18" width="10.7109375" style="1" customWidth="1"/>
    <col min="19" max="19" width="8.85546875" style="1" customWidth="1"/>
    <col min="20" max="16384" width="9.140625" style="1"/>
  </cols>
  <sheetData>
    <row r="1" spans="1:19" s="19" customFormat="1" x14ac:dyDescent="0.25">
      <c r="A1" s="33" t="str">
        <f>IF(K21=0,"",IF(K21=100,"","Tähelepanu! Tabel 1. Projekti maksumus ja tulud allikate lõikes (EUR), osakaalude summa ei moodusta 100%"))</f>
        <v/>
      </c>
    </row>
    <row r="2" spans="1:19" s="19" customFormat="1" x14ac:dyDescent="0.25">
      <c r="A2" s="33" t="str">
        <f>IF(D21=D32,"","Tähelepanu! Tabel 1. Projekti maksumus ja tulud allikate lõikes (EUR). Projekti tegelikud tulud kokku ei ole võrdne projekti tegelike kuludega.")</f>
        <v/>
      </c>
    </row>
    <row r="3" spans="1:19" s="19" customFormat="1" x14ac:dyDescent="0.25">
      <c r="A3" s="95" t="str">
        <f>IF(C41=D32,"","Tähelepanu! Tabel 3. Projekti kulud meetmete lõikes (EUR) kokku ei ole võrdne Tabel 2. Kuluaruande koond tegelikud kulud kokku")</f>
        <v>Tähelepanu! Tabel 3. Projekti kulud meetmete lõikes (EUR) kokku ei ole võrdne Tabel 2. Kuluaruande koond tegelikud kulud kokku</v>
      </c>
      <c r="B3" s="93"/>
      <c r="D3" s="39"/>
    </row>
    <row r="4" spans="1:19" s="19" customFormat="1" x14ac:dyDescent="0.25">
      <c r="A4" s="92" t="s">
        <v>26</v>
      </c>
      <c r="B4" s="93"/>
      <c r="D4" s="39"/>
    </row>
    <row r="5" spans="1:19" x14ac:dyDescent="0.25">
      <c r="A5" s="3" t="s">
        <v>0</v>
      </c>
    </row>
    <row r="6" spans="1:19" s="30" customFormat="1" x14ac:dyDescent="0.25">
      <c r="A6" s="39" t="s">
        <v>46</v>
      </c>
      <c r="B6" s="30" t="str">
        <f>'A. Eelarve'!B4</f>
        <v>Politsei- ja Piirivalveamet</v>
      </c>
    </row>
    <row r="7" spans="1:19" s="30" customFormat="1" x14ac:dyDescent="0.25">
      <c r="A7" s="39" t="s">
        <v>92</v>
      </c>
      <c r="B7" s="30" t="str">
        <f>'A. Eelarve'!B5</f>
        <v>Nõustamine ja huvitegevuse korraldamine kinnipidamiskeskuses</v>
      </c>
    </row>
    <row r="8" spans="1:19" s="30" customFormat="1" x14ac:dyDescent="0.25">
      <c r="A8" s="39" t="s">
        <v>95</v>
      </c>
      <c r="B8" s="30" t="s">
        <v>170</v>
      </c>
    </row>
    <row r="9" spans="1:19" s="30" customFormat="1" x14ac:dyDescent="0.25">
      <c r="A9" s="39" t="s">
        <v>96</v>
      </c>
      <c r="B9" s="30" t="s">
        <v>206</v>
      </c>
    </row>
    <row r="10" spans="1:19" s="30" customFormat="1" x14ac:dyDescent="0.25">
      <c r="A10" s="39" t="s">
        <v>1</v>
      </c>
      <c r="B10" s="30" t="s">
        <v>207</v>
      </c>
      <c r="C10" s="38"/>
      <c r="D10" s="38"/>
      <c r="E10" s="38"/>
      <c r="F10" s="38"/>
      <c r="G10" s="38"/>
      <c r="H10" s="38"/>
      <c r="I10" s="38"/>
      <c r="J10" s="38"/>
      <c r="K10" s="38"/>
      <c r="L10" s="38"/>
      <c r="M10" s="38"/>
      <c r="N10" s="38"/>
      <c r="O10" s="38"/>
      <c r="P10" s="38"/>
      <c r="Q10" s="38"/>
      <c r="R10" s="38"/>
      <c r="S10" s="38"/>
    </row>
    <row r="11" spans="1:19" x14ac:dyDescent="0.25">
      <c r="A11" s="86" t="s">
        <v>48</v>
      </c>
      <c r="B11" s="1" t="s">
        <v>27</v>
      </c>
      <c r="C11" s="7"/>
      <c r="D11" s="6"/>
      <c r="E11" s="6"/>
      <c r="F11" s="6"/>
      <c r="G11" s="6"/>
      <c r="H11" s="6"/>
      <c r="I11" s="6"/>
      <c r="J11" s="6"/>
      <c r="K11" s="6"/>
      <c r="L11" s="6"/>
      <c r="M11" s="6"/>
      <c r="N11" s="6"/>
      <c r="O11" s="6"/>
      <c r="P11" s="6"/>
      <c r="Q11" s="6"/>
      <c r="R11" s="6"/>
      <c r="S11" s="6"/>
    </row>
    <row r="12" spans="1:19" x14ac:dyDescent="0.25">
      <c r="L12" s="6"/>
      <c r="M12" s="6"/>
      <c r="N12" s="6"/>
      <c r="O12" s="6"/>
      <c r="P12" s="6"/>
      <c r="Q12" s="6"/>
      <c r="R12" s="6"/>
      <c r="S12" s="6"/>
    </row>
    <row r="14" spans="1:19" x14ac:dyDescent="0.25">
      <c r="A14" s="174" t="s">
        <v>60</v>
      </c>
      <c r="B14" s="174"/>
      <c r="C14" s="25"/>
      <c r="D14" s="25"/>
    </row>
    <row r="15" spans="1:19" ht="47.25" x14ac:dyDescent="0.25">
      <c r="A15" s="40"/>
      <c r="B15" s="41" t="s">
        <v>15</v>
      </c>
      <c r="C15" s="42" t="s">
        <v>64</v>
      </c>
      <c r="D15" s="42" t="s">
        <v>65</v>
      </c>
      <c r="E15" s="32" t="s">
        <v>171</v>
      </c>
      <c r="F15" s="32" t="s">
        <v>172</v>
      </c>
      <c r="G15" s="32" t="s">
        <v>173</v>
      </c>
      <c r="H15" s="32" t="s">
        <v>174</v>
      </c>
      <c r="I15" s="32" t="s">
        <v>175</v>
      </c>
      <c r="J15" s="32" t="s">
        <v>176</v>
      </c>
      <c r="K15" s="26" t="s">
        <v>58</v>
      </c>
    </row>
    <row r="16" spans="1:19" x14ac:dyDescent="0.25">
      <c r="A16" s="43">
        <v>1</v>
      </c>
      <c r="B16" s="44" t="s">
        <v>4</v>
      </c>
      <c r="C16" s="70">
        <f>'A. Eelarve'!C12</f>
        <v>96951.6</v>
      </c>
      <c r="D16" s="70">
        <f>E16+J16</f>
        <v>4695.7275</v>
      </c>
      <c r="E16" s="116">
        <f>E32*0.75</f>
        <v>4695.7275</v>
      </c>
      <c r="F16" s="116">
        <f t="shared" ref="F16:J16" si="0">F32*0.75</f>
        <v>0</v>
      </c>
      <c r="G16" s="116">
        <f t="shared" si="0"/>
        <v>0</v>
      </c>
      <c r="H16" s="116">
        <f t="shared" si="0"/>
        <v>0</v>
      </c>
      <c r="I16" s="116">
        <f t="shared" si="0"/>
        <v>0</v>
      </c>
      <c r="J16" s="116">
        <f t="shared" si="0"/>
        <v>0</v>
      </c>
      <c r="K16" s="71">
        <f>'A. Eelarve'!D12</f>
        <v>75</v>
      </c>
    </row>
    <row r="17" spans="1:14" x14ac:dyDescent="0.25">
      <c r="A17" s="43">
        <v>2</v>
      </c>
      <c r="B17" s="44" t="s">
        <v>17</v>
      </c>
      <c r="C17" s="70">
        <f>'A. Eelarve'!C13</f>
        <v>32317.200000000001</v>
      </c>
      <c r="D17" s="70">
        <f>E17+J17</f>
        <v>1565.2425000000001</v>
      </c>
      <c r="E17" s="70">
        <f>E32*0.25</f>
        <v>1565.2425000000001</v>
      </c>
      <c r="F17" s="70">
        <f t="shared" ref="F17:J17" si="1">F32*0.25</f>
        <v>0</v>
      </c>
      <c r="G17" s="70">
        <f t="shared" si="1"/>
        <v>0</v>
      </c>
      <c r="H17" s="70">
        <f t="shared" si="1"/>
        <v>0</v>
      </c>
      <c r="I17" s="70">
        <f t="shared" si="1"/>
        <v>0</v>
      </c>
      <c r="J17" s="70">
        <f t="shared" si="1"/>
        <v>0</v>
      </c>
      <c r="K17" s="71">
        <f>'A. Eelarve'!D13</f>
        <v>25</v>
      </c>
      <c r="L17" s="6"/>
    </row>
    <row r="18" spans="1:14" s="19" customFormat="1" x14ac:dyDescent="0.25">
      <c r="A18" s="43">
        <v>3</v>
      </c>
      <c r="B18" s="44" t="s">
        <v>19</v>
      </c>
      <c r="C18" s="70">
        <f>'A. Eelarve'!C14</f>
        <v>0</v>
      </c>
      <c r="D18" s="70">
        <f>E18+J18</f>
        <v>0</v>
      </c>
      <c r="E18" s="70">
        <v>0</v>
      </c>
      <c r="F18" s="70">
        <v>0</v>
      </c>
      <c r="G18" s="70">
        <v>0</v>
      </c>
      <c r="H18" s="70">
        <v>0</v>
      </c>
      <c r="I18" s="70">
        <v>0</v>
      </c>
      <c r="J18" s="70">
        <v>0</v>
      </c>
      <c r="K18" s="71">
        <f>'A. Eelarve'!D14</f>
        <v>0</v>
      </c>
      <c r="L18" s="6"/>
    </row>
    <row r="19" spans="1:14" x14ac:dyDescent="0.25">
      <c r="A19" s="43">
        <v>4</v>
      </c>
      <c r="B19" s="44" t="s">
        <v>18</v>
      </c>
      <c r="C19" s="70">
        <f>'A. Eelarve'!C15</f>
        <v>0</v>
      </c>
      <c r="D19" s="70">
        <f>E19+J19</f>
        <v>0</v>
      </c>
      <c r="E19" s="70">
        <v>0</v>
      </c>
      <c r="F19" s="70">
        <v>0</v>
      </c>
      <c r="G19" s="70">
        <v>0</v>
      </c>
      <c r="H19" s="70">
        <v>0</v>
      </c>
      <c r="I19" s="70">
        <v>0</v>
      </c>
      <c r="J19" s="70">
        <v>0</v>
      </c>
      <c r="K19" s="71">
        <f>'A. Eelarve'!D15</f>
        <v>0</v>
      </c>
    </row>
    <row r="20" spans="1:14" s="19" customFormat="1" x14ac:dyDescent="0.25">
      <c r="A20" s="43">
        <v>5</v>
      </c>
      <c r="B20" s="44" t="s">
        <v>49</v>
      </c>
      <c r="C20" s="70">
        <f>'A. Eelarve'!C16</f>
        <v>0</v>
      </c>
      <c r="D20" s="70">
        <f>E20+J20</f>
        <v>0</v>
      </c>
      <c r="E20" s="70">
        <v>0</v>
      </c>
      <c r="F20" s="70">
        <v>0</v>
      </c>
      <c r="G20" s="70">
        <v>0</v>
      </c>
      <c r="H20" s="70">
        <v>0</v>
      </c>
      <c r="I20" s="70">
        <v>0</v>
      </c>
      <c r="J20" s="70">
        <v>0</v>
      </c>
      <c r="K20" s="71">
        <f>'A. Eelarve'!D16</f>
        <v>0</v>
      </c>
    </row>
    <row r="21" spans="1:14" x14ac:dyDescent="0.25">
      <c r="A21" s="130" t="s">
        <v>59</v>
      </c>
      <c r="B21" s="131"/>
      <c r="C21" s="51">
        <f>SUM(C16:C20)</f>
        <v>129268.8</v>
      </c>
      <c r="D21" s="51">
        <f>SUM(D16:D20)</f>
        <v>6260.97</v>
      </c>
      <c r="E21" s="51">
        <f t="shared" ref="E21:J21" si="2">SUM(E16:E20)</f>
        <v>6260.97</v>
      </c>
      <c r="F21" s="51">
        <f t="shared" si="2"/>
        <v>0</v>
      </c>
      <c r="G21" s="51">
        <f t="shared" si="2"/>
        <v>0</v>
      </c>
      <c r="H21" s="51">
        <f t="shared" si="2"/>
        <v>0</v>
      </c>
      <c r="I21" s="51">
        <f t="shared" si="2"/>
        <v>0</v>
      </c>
      <c r="J21" s="51">
        <f t="shared" si="2"/>
        <v>0</v>
      </c>
      <c r="K21" s="27">
        <f>SUM(K16:K20)</f>
        <v>100</v>
      </c>
    </row>
    <row r="24" spans="1:14" s="19" customFormat="1" x14ac:dyDescent="0.25">
      <c r="A24" s="8" t="s">
        <v>91</v>
      </c>
      <c r="B24" s="1"/>
      <c r="C24" s="7"/>
      <c r="D24" s="6"/>
      <c r="E24" s="6"/>
      <c r="F24" s="6"/>
      <c r="G24" s="6"/>
      <c r="H24" s="6"/>
      <c r="I24" s="6"/>
      <c r="J24" s="6"/>
      <c r="K24" s="6"/>
    </row>
    <row r="25" spans="1:14" ht="78.75" customHeight="1" x14ac:dyDescent="0.25">
      <c r="A25" s="170" t="s">
        <v>2</v>
      </c>
      <c r="B25" s="170" t="s">
        <v>3</v>
      </c>
      <c r="C25" s="168" t="s">
        <v>13</v>
      </c>
      <c r="D25" s="31" t="s">
        <v>25</v>
      </c>
      <c r="E25" s="168" t="s">
        <v>171</v>
      </c>
      <c r="F25" s="168" t="s">
        <v>172</v>
      </c>
      <c r="G25" s="168" t="s">
        <v>173</v>
      </c>
      <c r="H25" s="168" t="s">
        <v>174</v>
      </c>
      <c r="I25" s="168" t="s">
        <v>175</v>
      </c>
      <c r="J25" s="168" t="s">
        <v>176</v>
      </c>
      <c r="K25" s="32" t="s">
        <v>6</v>
      </c>
    </row>
    <row r="26" spans="1:14" s="14" customFormat="1" x14ac:dyDescent="0.25">
      <c r="A26" s="171"/>
      <c r="B26" s="171"/>
      <c r="C26" s="169"/>
      <c r="D26" s="4" t="s">
        <v>5</v>
      </c>
      <c r="E26" s="169"/>
      <c r="F26" s="169"/>
      <c r="G26" s="169"/>
      <c r="H26" s="169"/>
      <c r="I26" s="169"/>
      <c r="J26" s="169"/>
      <c r="K26" s="22"/>
    </row>
    <row r="27" spans="1:14" s="14" customFormat="1" x14ac:dyDescent="0.25">
      <c r="A27" s="10" t="s">
        <v>38</v>
      </c>
      <c r="B27" s="10" t="s">
        <v>7</v>
      </c>
      <c r="C27" s="78">
        <f>'A. Eelarve'!C21</f>
        <v>75808.800000000003</v>
      </c>
      <c r="D27" s="78">
        <f>SUM(E27:J27)</f>
        <v>6154.96</v>
      </c>
      <c r="E27" s="78">
        <f>'C1. Tööjõukulud'!H43</f>
        <v>6154.96</v>
      </c>
      <c r="F27" s="78">
        <f>'C1. Tööjõukulud'!H50</f>
        <v>0</v>
      </c>
      <c r="G27" s="78">
        <f>'C1. Tööjõukulud'!H58</f>
        <v>0</v>
      </c>
      <c r="H27" s="78">
        <f>'C1. Tööjõukulud'!H64</f>
        <v>0</v>
      </c>
      <c r="I27" s="78">
        <f>'C1. Tööjõukulud'!H70</f>
        <v>0</v>
      </c>
      <c r="J27" s="78">
        <f>'C1. Tööjõukulud'!H77</f>
        <v>0</v>
      </c>
      <c r="K27" s="78">
        <f t="shared" ref="K27:K32" si="3">IFERROR(ROUND(D27/C27*100,2),0)</f>
        <v>8.1199999999999992</v>
      </c>
      <c r="N27"/>
    </row>
    <row r="28" spans="1:14" x14ac:dyDescent="0.25">
      <c r="A28" s="10" t="s">
        <v>8</v>
      </c>
      <c r="B28" s="11" t="s">
        <v>10</v>
      </c>
      <c r="C28" s="78">
        <f>'A. Eelarve'!C22</f>
        <v>53100</v>
      </c>
      <c r="D28" s="78">
        <f>SUM(E28,J28)</f>
        <v>106.01</v>
      </c>
      <c r="E28" s="78">
        <f>' C2. Sihtrühmaga seotud kulud'!H7</f>
        <v>106.01</v>
      </c>
      <c r="F28" s="78">
        <f>' C2. Sihtrühmaga seotud kulud'!H14</f>
        <v>0</v>
      </c>
      <c r="G28" s="78">
        <f>' C2. Sihtrühmaga seotud kulud'!H22</f>
        <v>0</v>
      </c>
      <c r="H28" s="78">
        <f>' C2. Sihtrühmaga seotud kulud'!H28</f>
        <v>0</v>
      </c>
      <c r="I28" s="78">
        <f>' C2. Sihtrühmaga seotud kulud'!H34</f>
        <v>0</v>
      </c>
      <c r="J28" s="78">
        <f>' C2. Sihtrühmaga seotud kulud'!H41</f>
        <v>0</v>
      </c>
      <c r="K28" s="78">
        <f t="shared" si="3"/>
        <v>0.2</v>
      </c>
    </row>
    <row r="29" spans="1:14" x14ac:dyDescent="0.25">
      <c r="A29" s="10" t="s">
        <v>9</v>
      </c>
      <c r="B29" s="11" t="s">
        <v>85</v>
      </c>
      <c r="C29" s="78">
        <f>'A. Eelarve'!C23</f>
        <v>360</v>
      </c>
      <c r="D29" s="78">
        <f>SUM(E29,J29)</f>
        <v>0</v>
      </c>
      <c r="E29" s="78">
        <f>' C3. EL avalikustamise kulud'!H12</f>
        <v>0</v>
      </c>
      <c r="F29" s="78">
        <f>' C3. EL avalikustamise kulud'!H19</f>
        <v>0</v>
      </c>
      <c r="G29" s="78">
        <f>' C3. EL avalikustamise kulud'!H27</f>
        <v>0</v>
      </c>
      <c r="H29" s="78">
        <f>' C3. EL avalikustamise kulud'!H33</f>
        <v>0</v>
      </c>
      <c r="I29" s="78">
        <f>' C3. EL avalikustamise kulud'!H39</f>
        <v>0</v>
      </c>
      <c r="J29" s="78">
        <f>' C3. EL avalikustamise kulud'!H46</f>
        <v>0</v>
      </c>
      <c r="K29" s="78">
        <f t="shared" si="3"/>
        <v>0</v>
      </c>
    </row>
    <row r="30" spans="1:14" x14ac:dyDescent="0.25">
      <c r="A30" s="12"/>
      <c r="B30" s="13" t="s">
        <v>45</v>
      </c>
      <c r="C30" s="79">
        <f t="shared" ref="C30:J30" si="4">SUM(C27:C29)</f>
        <v>129268.8</v>
      </c>
      <c r="D30" s="79">
        <f t="shared" si="4"/>
        <v>6260.97</v>
      </c>
      <c r="E30" s="79">
        <f t="shared" si="4"/>
        <v>6260.97</v>
      </c>
      <c r="F30" s="79">
        <f t="shared" si="4"/>
        <v>0</v>
      </c>
      <c r="G30" s="79">
        <f t="shared" si="4"/>
        <v>0</v>
      </c>
      <c r="H30" s="79">
        <f t="shared" si="4"/>
        <v>0</v>
      </c>
      <c r="I30" s="79">
        <f t="shared" si="4"/>
        <v>0</v>
      </c>
      <c r="J30" s="79">
        <f t="shared" si="4"/>
        <v>0</v>
      </c>
      <c r="K30" s="79">
        <f t="shared" si="3"/>
        <v>4.84</v>
      </c>
    </row>
    <row r="31" spans="1:14" x14ac:dyDescent="0.25">
      <c r="A31" s="12"/>
      <c r="B31" s="13" t="s">
        <v>14</v>
      </c>
      <c r="C31" s="79">
        <f>'A. Eelarve'!C25</f>
        <v>0</v>
      </c>
      <c r="D31" s="79">
        <f>SUM(E31,J31)</f>
        <v>0</v>
      </c>
      <c r="E31" s="80">
        <v>0</v>
      </c>
      <c r="F31" s="80">
        <v>0</v>
      </c>
      <c r="G31" s="80">
        <v>0</v>
      </c>
      <c r="H31" s="80">
        <v>0</v>
      </c>
      <c r="I31" s="80">
        <v>0</v>
      </c>
      <c r="J31" s="80">
        <v>0</v>
      </c>
      <c r="K31" s="79">
        <f t="shared" si="3"/>
        <v>0</v>
      </c>
    </row>
    <row r="32" spans="1:14" x14ac:dyDescent="0.25">
      <c r="A32" s="9"/>
      <c r="B32" s="10" t="s">
        <v>12</v>
      </c>
      <c r="C32" s="78">
        <f>SUM(C30:C31)</f>
        <v>129268.8</v>
      </c>
      <c r="D32" s="78">
        <f>SUM(D30:D31)</f>
        <v>6260.97</v>
      </c>
      <c r="E32" s="78">
        <f t="shared" ref="E32:J32" si="5">SUM(E30:E31)</f>
        <v>6260.97</v>
      </c>
      <c r="F32" s="78">
        <f>SUM(F30:F31)</f>
        <v>0</v>
      </c>
      <c r="G32" s="78">
        <f>SUM(G30:G31)</f>
        <v>0</v>
      </c>
      <c r="H32" s="78">
        <f>SUM(H30:H31)</f>
        <v>0</v>
      </c>
      <c r="I32" s="78">
        <f>SUM(I30:I31)</f>
        <v>0</v>
      </c>
      <c r="J32" s="78">
        <f t="shared" si="5"/>
        <v>0</v>
      </c>
      <c r="K32" s="78">
        <f t="shared" si="3"/>
        <v>4.84</v>
      </c>
    </row>
    <row r="33" spans="1:10" x14ac:dyDescent="0.25">
      <c r="A33"/>
      <c r="B33"/>
      <c r="C33"/>
      <c r="D33"/>
      <c r="J33" s="81"/>
    </row>
    <row r="34" spans="1:10" x14ac:dyDescent="0.25">
      <c r="A34" s="19"/>
      <c r="B34" s="19"/>
      <c r="C34" s="19"/>
    </row>
    <row r="36" spans="1:10" s="19" customFormat="1" x14ac:dyDescent="0.25">
      <c r="A36" s="16" t="s">
        <v>90</v>
      </c>
      <c r="B36" s="18"/>
      <c r="C36" s="15"/>
    </row>
    <row r="37" spans="1:10" s="19" customFormat="1" ht="47.25" x14ac:dyDescent="0.25">
      <c r="A37" s="17"/>
      <c r="B37" s="66" t="s">
        <v>76</v>
      </c>
      <c r="C37" s="65" t="s">
        <v>75</v>
      </c>
      <c r="D37" s="23" t="s">
        <v>171</v>
      </c>
      <c r="E37" s="23" t="s">
        <v>177</v>
      </c>
      <c r="F37" s="23" t="s">
        <v>178</v>
      </c>
      <c r="G37" s="23" t="s">
        <v>179</v>
      </c>
      <c r="H37" s="23" t="s">
        <v>180</v>
      </c>
      <c r="I37" s="5" t="s">
        <v>181</v>
      </c>
    </row>
    <row r="38" spans="1:10" s="19" customFormat="1" x14ac:dyDescent="0.25">
      <c r="A38" s="21" t="str">
        <f>'A. Eelarve'!A37</f>
        <v>Varjupaik – vastuvõtt</v>
      </c>
      <c r="B38" s="82">
        <f>'A. Eelarve'!B37</f>
        <v>129268.8</v>
      </c>
      <c r="C38" s="83">
        <f>D38+I38</f>
        <v>6260.94</v>
      </c>
      <c r="D38" s="74">
        <v>6260.94</v>
      </c>
      <c r="E38" s="74">
        <v>0</v>
      </c>
      <c r="F38" s="74">
        <v>0</v>
      </c>
      <c r="G38" s="74">
        <v>0</v>
      </c>
      <c r="H38" s="74">
        <v>0</v>
      </c>
      <c r="I38" s="74">
        <v>0</v>
      </c>
    </row>
    <row r="39" spans="1:10" s="19" customFormat="1" ht="51.75" customHeight="1" x14ac:dyDescent="0.25">
      <c r="A39" s="2" t="str">
        <f>'A. Eelarve'!A38</f>
        <v>Tagasisaatmine – tagasisaatmismenetlustega kaasnevad meetmed</v>
      </c>
      <c r="B39" s="82">
        <f>'A. Eelarve'!B38</f>
        <v>0</v>
      </c>
      <c r="C39" s="83">
        <f>D39+I39</f>
        <v>0</v>
      </c>
      <c r="D39" s="74">
        <v>0</v>
      </c>
      <c r="E39" s="74">
        <v>0</v>
      </c>
      <c r="F39" s="74">
        <v>0</v>
      </c>
      <c r="G39" s="74">
        <v>0</v>
      </c>
      <c r="H39" s="74">
        <v>0</v>
      </c>
      <c r="I39" s="74">
        <v>0</v>
      </c>
    </row>
    <row r="40" spans="1:10" s="19" customFormat="1" x14ac:dyDescent="0.25">
      <c r="A40" s="21" t="str">
        <f>'A. Eelarve'!A39</f>
        <v>Tagasisaatmismeetmed</v>
      </c>
      <c r="B40" s="82">
        <f>'A. Eelarve'!B39</f>
        <v>0</v>
      </c>
      <c r="C40" s="83">
        <f t="shared" ref="C40" si="6">D40+E40</f>
        <v>0</v>
      </c>
      <c r="D40" s="74">
        <v>0</v>
      </c>
      <c r="E40" s="74">
        <v>0</v>
      </c>
      <c r="F40" s="74">
        <v>0</v>
      </c>
      <c r="G40" s="74">
        <v>0</v>
      </c>
      <c r="H40" s="74">
        <v>0</v>
      </c>
      <c r="I40" s="74">
        <v>0</v>
      </c>
    </row>
    <row r="41" spans="1:10" x14ac:dyDescent="0.25">
      <c r="A41" s="10" t="s">
        <v>20</v>
      </c>
      <c r="B41" s="84">
        <f t="shared" ref="B41:I41" si="7">SUM(B38:B40)</f>
        <v>129268.8</v>
      </c>
      <c r="C41" s="78">
        <f t="shared" si="7"/>
        <v>6260.94</v>
      </c>
      <c r="D41" s="78">
        <f t="shared" si="7"/>
        <v>6260.94</v>
      </c>
      <c r="E41" s="78">
        <f t="shared" si="7"/>
        <v>0</v>
      </c>
      <c r="F41" s="78">
        <f t="shared" si="7"/>
        <v>0</v>
      </c>
      <c r="G41" s="78">
        <f t="shared" si="7"/>
        <v>0</v>
      </c>
      <c r="H41" s="78">
        <f t="shared" si="7"/>
        <v>0</v>
      </c>
      <c r="I41" s="78">
        <f t="shared" si="7"/>
        <v>0</v>
      </c>
    </row>
    <row r="42" spans="1:10" customFormat="1" ht="15" x14ac:dyDescent="0.25"/>
    <row r="43" spans="1:10" s="19" customFormat="1" x14ac:dyDescent="0.25">
      <c r="A43" s="89"/>
      <c r="B43" s="90"/>
      <c r="C43" s="91"/>
      <c r="D43"/>
      <c r="E43"/>
      <c r="F43" s="15"/>
      <c r="G43" s="15"/>
      <c r="H43" s="15"/>
      <c r="I43" s="15"/>
    </row>
    <row r="44" spans="1:10" x14ac:dyDescent="0.25">
      <c r="A44" s="18" t="s">
        <v>62</v>
      </c>
    </row>
    <row r="45" spans="1:10" x14ac:dyDescent="0.25">
      <c r="A45" s="172" t="s">
        <v>82</v>
      </c>
      <c r="B45" s="173"/>
      <c r="C45" s="67" t="s">
        <v>81</v>
      </c>
      <c r="D45" s="68" t="s">
        <v>50</v>
      </c>
      <c r="E45"/>
      <c r="F45" s="15"/>
      <c r="G45" s="15"/>
      <c r="H45" s="15"/>
      <c r="I45" s="15"/>
      <c r="J45"/>
    </row>
    <row r="46" spans="1:10" ht="47.25" x14ac:dyDescent="0.25">
      <c r="A46" s="20">
        <v>1</v>
      </c>
      <c r="B46" s="2" t="s">
        <v>21</v>
      </c>
      <c r="C46" s="69" t="s">
        <v>79</v>
      </c>
      <c r="D46" s="34"/>
      <c r="E46"/>
      <c r="F46" s="15"/>
      <c r="G46" s="15"/>
      <c r="H46" s="15"/>
      <c r="I46" s="15"/>
      <c r="J46"/>
    </row>
    <row r="47" spans="1:10" x14ac:dyDescent="0.25">
      <c r="A47" s="20">
        <v>2</v>
      </c>
      <c r="B47" s="21" t="s">
        <v>22</v>
      </c>
      <c r="C47" s="69" t="s">
        <v>79</v>
      </c>
      <c r="D47" s="34"/>
      <c r="E47"/>
      <c r="F47" s="15"/>
      <c r="G47" s="15"/>
      <c r="H47" s="15"/>
      <c r="I47" s="15"/>
      <c r="J47"/>
    </row>
    <row r="48" spans="1:10" ht="47.25" x14ac:dyDescent="0.25">
      <c r="A48" s="20">
        <v>3</v>
      </c>
      <c r="B48" s="2" t="s">
        <v>23</v>
      </c>
      <c r="C48" s="69" t="s">
        <v>80</v>
      </c>
      <c r="D48" s="34"/>
      <c r="E48"/>
      <c r="F48" s="15"/>
      <c r="G48" s="15"/>
      <c r="H48" s="15"/>
      <c r="I48" s="15"/>
      <c r="J48"/>
    </row>
    <row r="49" spans="1:10" ht="47.25" x14ac:dyDescent="0.25">
      <c r="A49" s="20">
        <v>4</v>
      </c>
      <c r="B49" s="2" t="s">
        <v>24</v>
      </c>
      <c r="C49" s="69" t="s">
        <v>79</v>
      </c>
      <c r="D49" s="34"/>
      <c r="E49"/>
      <c r="F49" s="15"/>
      <c r="G49" s="15"/>
      <c r="H49" s="15"/>
      <c r="I49" s="15"/>
      <c r="J49"/>
    </row>
  </sheetData>
  <sheetProtection selectLockedCells="1"/>
  <dataConsolidate/>
  <mergeCells count="12">
    <mergeCell ref="J25:J26"/>
    <mergeCell ref="A25:A26"/>
    <mergeCell ref="B25:B26"/>
    <mergeCell ref="A45:B45"/>
    <mergeCell ref="A14:B14"/>
    <mergeCell ref="A21:B21"/>
    <mergeCell ref="C25:C26"/>
    <mergeCell ref="E25:E26"/>
    <mergeCell ref="F25:F26"/>
    <mergeCell ref="G25:G26"/>
    <mergeCell ref="H25:H26"/>
    <mergeCell ref="I25:I26"/>
  </mergeCells>
  <conditionalFormatting sqref="D27 D29">
    <cfRule type="colorScale" priority="70">
      <colorScale>
        <cfvo type="num" val="0"/>
        <cfvo type="num" val="&quot;C11*1,1&quot;"/>
        <color rgb="FFFF7128"/>
        <color theme="5"/>
      </colorScale>
    </cfRule>
    <cfRule type="cellIs" dxfId="31" priority="72" stopIfTrue="1" operator="greaterThan">
      <formula>"C11*110%"</formula>
    </cfRule>
    <cfRule type="cellIs" dxfId="30" priority="73" stopIfTrue="1" operator="greaterThan">
      <formula>C27*1.1</formula>
    </cfRule>
    <cfRule type="cellIs" dxfId="29" priority="74" stopIfTrue="1" operator="greaterThan">
      <formula>C27*1.1</formula>
    </cfRule>
    <cfRule type="cellIs" dxfId="28" priority="75" stopIfTrue="1" operator="greaterThan">
      <formula>"F11*1,1"</formula>
    </cfRule>
  </conditionalFormatting>
  <conditionalFormatting sqref="K21">
    <cfRule type="cellIs" dxfId="27" priority="38" operator="equal">
      <formula>0</formula>
    </cfRule>
    <cfRule type="cellIs" dxfId="26" priority="56" operator="lessThan">
      <formula>100</formula>
    </cfRule>
    <cfRule type="cellIs" dxfId="25" priority="57" operator="greaterThan">
      <formula>100</formula>
    </cfRule>
  </conditionalFormatting>
  <conditionalFormatting sqref="K27 K29">
    <cfRule type="cellIs" dxfId="24" priority="48" operator="greaterThan">
      <formula>110</formula>
    </cfRule>
  </conditionalFormatting>
  <conditionalFormatting sqref="K32">
    <cfRule type="cellIs" dxfId="23" priority="42" operator="greaterThan">
      <formula>100</formula>
    </cfRule>
  </conditionalFormatting>
  <conditionalFormatting sqref="K30">
    <cfRule type="cellIs" dxfId="22" priority="40" operator="greaterThan">
      <formula>100</formula>
    </cfRule>
  </conditionalFormatting>
  <conditionalFormatting sqref="K31">
    <cfRule type="cellIs" dxfId="21" priority="39" operator="greaterThan">
      <formula>100</formula>
    </cfRule>
  </conditionalFormatting>
  <conditionalFormatting sqref="K28">
    <cfRule type="cellIs" dxfId="20" priority="36" operator="greaterThan">
      <formula>110</formula>
    </cfRule>
  </conditionalFormatting>
  <conditionalFormatting sqref="D28">
    <cfRule type="colorScale" priority="25">
      <colorScale>
        <cfvo type="num" val="0"/>
        <cfvo type="num" val="&quot;C11*1,1&quot;"/>
        <color rgb="FFFF7128"/>
        <color theme="5"/>
      </colorScale>
    </cfRule>
    <cfRule type="cellIs" dxfId="19" priority="26" stopIfTrue="1" operator="greaterThan">
      <formula>"C11*110%"</formula>
    </cfRule>
    <cfRule type="cellIs" dxfId="18" priority="27" stopIfTrue="1" operator="greaterThan">
      <formula>C28*1.1</formula>
    </cfRule>
    <cfRule type="cellIs" dxfId="17" priority="28" stopIfTrue="1" operator="greaterThan">
      <formula>C28*1.1</formula>
    </cfRule>
    <cfRule type="cellIs" dxfId="16" priority="29" stopIfTrue="1" operator="greaterThan">
      <formula>"F11*1,1"</formula>
    </cfRule>
  </conditionalFormatting>
  <conditionalFormatting sqref="D30">
    <cfRule type="colorScale" priority="15">
      <colorScale>
        <cfvo type="num" val="0"/>
        <cfvo type="num" val="&quot;C11*1,1&quot;"/>
        <color rgb="FFFF7128"/>
        <color theme="5"/>
      </colorScale>
    </cfRule>
    <cfRule type="cellIs" dxfId="15" priority="16" stopIfTrue="1" operator="greaterThan">
      <formula>"C11*110%"</formula>
    </cfRule>
    <cfRule type="cellIs" dxfId="14" priority="17" stopIfTrue="1" operator="greaterThan">
      <formula>C30*1.1</formula>
    </cfRule>
    <cfRule type="cellIs" dxfId="13" priority="18" stopIfTrue="1" operator="greaterThan">
      <formula>C30*1.1</formula>
    </cfRule>
    <cfRule type="cellIs" dxfId="12" priority="19" stopIfTrue="1" operator="greaterThan">
      <formula>"F11*1,1"</formula>
    </cfRule>
  </conditionalFormatting>
  <conditionalFormatting sqref="D31">
    <cfRule type="colorScale" priority="10">
      <colorScale>
        <cfvo type="num" val="0"/>
        <cfvo type="num" val="&quot;C11*1,1&quot;"/>
        <color rgb="FFFF7128"/>
        <color theme="5"/>
      </colorScale>
    </cfRule>
    <cfRule type="cellIs" dxfId="11" priority="11" stopIfTrue="1" operator="greaterThan">
      <formula>"C11*110%"</formula>
    </cfRule>
    <cfRule type="cellIs" dxfId="10" priority="12" stopIfTrue="1" operator="greaterThan">
      <formula>C31*1.1</formula>
    </cfRule>
    <cfRule type="cellIs" dxfId="9" priority="13" stopIfTrue="1" operator="greaterThan">
      <formula>C31*1.1</formula>
    </cfRule>
    <cfRule type="cellIs" dxfId="8" priority="14" stopIfTrue="1" operator="greaterThan">
      <formula>"F11*1,1"</formula>
    </cfRule>
  </conditionalFormatting>
  <conditionalFormatting sqref="D32">
    <cfRule type="colorScale" priority="5">
      <colorScale>
        <cfvo type="num" val="0"/>
        <cfvo type="num" val="&quot;C11*1,1&quot;"/>
        <color rgb="FFFF7128"/>
        <color theme="5"/>
      </colorScale>
    </cfRule>
    <cfRule type="cellIs" dxfId="7" priority="6" stopIfTrue="1" operator="greaterThan">
      <formula>"C11*110%"</formula>
    </cfRule>
    <cfRule type="cellIs" dxfId="6" priority="7" stopIfTrue="1" operator="greaterThan">
      <formula>C32*1.1</formula>
    </cfRule>
    <cfRule type="cellIs" dxfId="5" priority="8" stopIfTrue="1" operator="greaterThan">
      <formula>C32*1.1</formula>
    </cfRule>
    <cfRule type="cellIs" dxfId="4" priority="9" stopIfTrue="1" operator="greaterThan">
      <formula>"F11*1,1"</formula>
    </cfRule>
  </conditionalFormatting>
  <conditionalFormatting sqref="D41">
    <cfRule type="cellIs" dxfId="3" priority="1" operator="equal">
      <formula>0</formula>
    </cfRule>
    <cfRule type="cellIs" dxfId="2" priority="2" operator="notEqual">
      <formula>$E$32</formula>
    </cfRule>
  </conditionalFormatting>
  <conditionalFormatting sqref="E41:I41">
    <cfRule type="cellIs" dxfId="1" priority="76" operator="equal">
      <formula>0</formula>
    </cfRule>
    <cfRule type="cellIs" dxfId="0" priority="77" operator="notEqual">
      <formula>$J$32</formula>
    </cfRule>
  </conditionalFormatting>
  <dataValidations xWindow="679" yWindow="632" count="11">
    <dataValidation type="decimal" operator="lessThanOrEqual" showInputMessage="1" showErrorMessage="1" error="Kaudsed kulud tohivad otsestest kuludest moodustada kuni 7%." promptTitle="Tähelepanu!" prompt="Kaudsed kulud moodustavad otsestest kuludest kuni 7%." sqref="D31">
      <formula1>#REF!*0.07</formula1>
    </dataValidation>
    <dataValidation errorStyle="warning" operator="equal" allowBlank="1" showInputMessage="1" showErrorMessage="1" promptTitle="Tähelepanu!" prompt="Tööjõukulud peavad võrduma töölehel &quot;Tööjõukulud&quot; saadud summaga." sqref="D27"/>
    <dataValidation type="decimal" operator="equal" allowBlank="1" showInputMessage="1" showErrorMessage="1" sqref="C21">
      <formula1>C70</formula1>
    </dataValidation>
    <dataValidation type="decimal" operator="equal" allowBlank="1" showInputMessage="1" showErrorMessage="1" errorTitle="Tähelepanu!" error="Tervik peab olema 100%" promptTitle="Tähelepanu!" prompt="Osakaalude summa peab olema 100%" sqref="K21">
      <formula1>100</formula1>
    </dataValidation>
    <dataValidation type="decimal" allowBlank="1" showInputMessage="1" showErrorMessage="1" errorTitle="Tähelepanu!" error="AMIF toetuse osakaal ei saa olla suurem kui 75%" promptTitle="Tähelepanu!" prompt="AMIF toetuse osakaal ei saa olla suurem kui 75%" sqref="K16:K20">
      <formula1>0</formula1>
      <formula2>75</formula2>
    </dataValidation>
    <dataValidation operator="equal" allowBlank="1" showErrorMessage="1" promptTitle="Tähelepanu!" prompt="AMIF tulu peab võrduma AMIF kuluga." sqref="B15"/>
    <dataValidation type="decimal" errorStyle="warning" operator="equal" allowBlank="1" showInputMessage="1" showErrorMessage="1" errorTitle="Tähelepanu!" error="Aruandlusperioodi meetmete kogukulu peab olema võrdne projekti aruandlusperioodi kogukuludega." promptTitle="Tähelepanu!" prompt="Aruandlusperioodi meetmete kogukulu peab olema võrdne projekti aruandlusperioodi kogukuludega." sqref="D41">
      <formula1>#REF!</formula1>
    </dataValidation>
    <dataValidation allowBlank="1" showInputMessage="1" showErrorMessage="1" promptTitle="Tähelepanu!" prompt="Kulud meetmete lõikes kokku peab olema võrdne projekti kulud kokku." sqref="C41 C43"/>
    <dataValidation type="list" allowBlank="1" showInputMessage="1" showErrorMessage="1" errorTitle="Tähelepanu!" error="Vali sobiv vastus" promptTitle="Tähelepanu!" prompt="Vali sobiv vastus" sqref="C46:C49">
      <formula1>Kinnituskiri</formula1>
    </dataValidation>
    <dataValidation type="decimal" errorStyle="warning" operator="lessThanOrEqual" allowBlank="1" showInputMessage="1" showErrorMessage="1" errorTitle="Tähelepanu!" error="Kaudsed kulud tohivad otsestest kuludest moodustada kuni 7%." promptTitle="Tähelepanu!" prompt="Kaudsed kulud moodustavad otsestest kuludest kuni 7%." sqref="E31:J31">
      <formula1>E30*0.07</formula1>
    </dataValidation>
    <dataValidation allowBlank="1" showInputMessage="1" showErrorMessage="1" promptTitle="Tähelepanu!" prompt="Aruandlusperioodi meetmete kogukulu peab olema võrdne projekti aruandlusperioodi kogukuludega." sqref="E41:I41"/>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679" yWindow="632" count="2">
        <x14:dataValidation type="decimal" errorStyle="warning" operator="equal" allowBlank="1" showInputMessage="1" showErrorMessage="1" promptTitle="Tähelepanu!" prompt="Sihtrühmaga seotud tegevuste kogususmma peab olema võrdne töölehel &quot;Sihtrühmaga seotud kulud&quot; saadud kogusummaga.">
          <x14:formula1>
            <xm:f>' C2. Sihtrühmaga seotud kulud'!H38</xm:f>
          </x14:formula1>
          <xm:sqref>D28</xm:sqref>
        </x14:dataValidation>
        <x14:dataValidation type="decimal" errorStyle="warning" operator="equal" allowBlank="1" showInputMessage="1" showErrorMessage="1" promptTitle="Tähelepanu!" prompt="EL avalikustamise kulude kogususmma peab olema võrdne töölehel &quot;EL avalikustamise kulud&quot; saadud kogusummaga.">
          <x14:formula1>
            <xm:f>' C3. EL avalikustamise kulud'!H42</xm:f>
          </x14:formula1>
          <xm:sqref>D29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R78"/>
  <sheetViews>
    <sheetView tabSelected="1" workbookViewId="0">
      <selection activeCell="J8" sqref="J8"/>
    </sheetView>
  </sheetViews>
  <sheetFormatPr defaultColWidth="9.140625" defaultRowHeight="15.75" x14ac:dyDescent="0.25"/>
  <cols>
    <col min="1" max="1" width="9.140625" style="19"/>
    <col min="2" max="2" width="18.28515625" style="19" customWidth="1"/>
    <col min="3" max="3" width="25.5703125" style="19" customWidth="1"/>
    <col min="4" max="4" width="16.7109375" style="15" customWidth="1"/>
    <col min="5" max="6" width="15.7109375" style="15" customWidth="1"/>
    <col min="7" max="7" width="16" style="115" customWidth="1"/>
    <col min="8" max="16384" width="9.140625" style="19"/>
  </cols>
  <sheetData>
    <row r="1" spans="1:8" x14ac:dyDescent="0.25">
      <c r="A1" s="3" t="s">
        <v>77</v>
      </c>
      <c r="B1" s="3"/>
    </row>
    <row r="2" spans="1:8" x14ac:dyDescent="0.25">
      <c r="A2" s="3"/>
      <c r="B2" s="3"/>
    </row>
    <row r="4" spans="1:8" x14ac:dyDescent="0.25">
      <c r="A4" s="17"/>
      <c r="B4" s="177" t="s">
        <v>11</v>
      </c>
      <c r="C4" s="177"/>
      <c r="D4" s="177"/>
      <c r="E4" s="177"/>
      <c r="F4" s="177"/>
      <c r="G4" s="177"/>
      <c r="H4" s="178" t="s">
        <v>16</v>
      </c>
    </row>
    <row r="5" spans="1:8" x14ac:dyDescent="0.25">
      <c r="A5" s="170" t="s">
        <v>2</v>
      </c>
      <c r="B5" s="179" t="s">
        <v>83</v>
      </c>
      <c r="C5" s="180"/>
      <c r="D5" s="180"/>
      <c r="E5" s="180"/>
      <c r="F5" s="180"/>
      <c r="G5" s="181"/>
      <c r="H5" s="178"/>
    </row>
    <row r="6" spans="1:8" ht="31.5" x14ac:dyDescent="0.25">
      <c r="A6" s="171"/>
      <c r="B6" s="5" t="s">
        <v>51</v>
      </c>
      <c r="C6" s="5" t="s">
        <v>52</v>
      </c>
      <c r="D6" s="5" t="s">
        <v>53</v>
      </c>
      <c r="E6" s="5" t="s">
        <v>54</v>
      </c>
      <c r="F6" s="5" t="s">
        <v>63</v>
      </c>
      <c r="G6" s="5" t="s">
        <v>55</v>
      </c>
      <c r="H6" s="178"/>
    </row>
    <row r="7" spans="1:8" s="30" customFormat="1" ht="31.5" x14ac:dyDescent="0.25">
      <c r="A7" s="120">
        <v>1</v>
      </c>
      <c r="B7" s="120" t="s">
        <v>193</v>
      </c>
      <c r="C7" s="120" t="s">
        <v>194</v>
      </c>
      <c r="D7" s="121" t="s">
        <v>210</v>
      </c>
      <c r="E7" s="122" t="s">
        <v>211</v>
      </c>
      <c r="F7" s="123">
        <v>42254</v>
      </c>
      <c r="G7" s="124" t="s">
        <v>212</v>
      </c>
      <c r="H7" s="120">
        <v>520.71</v>
      </c>
    </row>
    <row r="8" spans="1:8" s="30" customFormat="1" ht="141.75" x14ac:dyDescent="0.25">
      <c r="A8" s="120">
        <v>2</v>
      </c>
      <c r="B8" s="120" t="s">
        <v>193</v>
      </c>
      <c r="C8" s="120" t="s">
        <v>194</v>
      </c>
      <c r="D8" s="121" t="s">
        <v>195</v>
      </c>
      <c r="E8" s="122" t="s">
        <v>211</v>
      </c>
      <c r="F8" s="123">
        <v>42289</v>
      </c>
      <c r="G8" s="124" t="s">
        <v>215</v>
      </c>
      <c r="H8" s="120">
        <v>138.49</v>
      </c>
    </row>
    <row r="9" spans="1:8" s="30" customFormat="1" ht="47.25" x14ac:dyDescent="0.25">
      <c r="A9" s="120">
        <v>3</v>
      </c>
      <c r="B9" s="120" t="s">
        <v>193</v>
      </c>
      <c r="C9" s="120" t="s">
        <v>194</v>
      </c>
      <c r="D9" s="121" t="s">
        <v>195</v>
      </c>
      <c r="E9" s="122" t="s">
        <v>211</v>
      </c>
      <c r="F9" s="123">
        <v>42289</v>
      </c>
      <c r="G9" s="124" t="s">
        <v>222</v>
      </c>
      <c r="H9" s="120">
        <v>217.54</v>
      </c>
    </row>
    <row r="10" spans="1:8" s="30" customFormat="1" ht="47.25" x14ac:dyDescent="0.25">
      <c r="A10" s="120">
        <v>4</v>
      </c>
      <c r="B10" s="120" t="s">
        <v>193</v>
      </c>
      <c r="C10" s="120" t="s">
        <v>194</v>
      </c>
      <c r="D10" s="121" t="s">
        <v>195</v>
      </c>
      <c r="E10" s="122" t="s">
        <v>211</v>
      </c>
      <c r="F10" s="123">
        <v>42289</v>
      </c>
      <c r="G10" s="124" t="s">
        <v>223</v>
      </c>
      <c r="H10" s="120">
        <v>5.28</v>
      </c>
    </row>
    <row r="11" spans="1:8" s="30" customFormat="1" ht="31.5" x14ac:dyDescent="0.25">
      <c r="A11" s="120">
        <v>5</v>
      </c>
      <c r="B11" s="120" t="s">
        <v>193</v>
      </c>
      <c r="C11" s="120" t="s">
        <v>194</v>
      </c>
      <c r="D11" s="121" t="s">
        <v>196</v>
      </c>
      <c r="E11" s="123">
        <v>42284</v>
      </c>
      <c r="F11" s="123">
        <v>42284</v>
      </c>
      <c r="G11" s="124" t="s">
        <v>212</v>
      </c>
      <c r="H11" s="120">
        <v>73.16</v>
      </c>
    </row>
    <row r="12" spans="1:8" s="30" customFormat="1" ht="141.75" x14ac:dyDescent="0.25">
      <c r="A12" s="120">
        <v>6</v>
      </c>
      <c r="B12" s="120" t="s">
        <v>193</v>
      </c>
      <c r="C12" s="120" t="s">
        <v>194</v>
      </c>
      <c r="D12" s="121" t="s">
        <v>196</v>
      </c>
      <c r="E12" s="123">
        <v>42284</v>
      </c>
      <c r="F12" s="122">
        <v>42318</v>
      </c>
      <c r="G12" s="124" t="s">
        <v>224</v>
      </c>
      <c r="H12" s="125">
        <v>19.46</v>
      </c>
    </row>
    <row r="13" spans="1:8" s="30" customFormat="1" ht="47.25" x14ac:dyDescent="0.25">
      <c r="A13" s="120">
        <v>7</v>
      </c>
      <c r="B13" s="120" t="s">
        <v>193</v>
      </c>
      <c r="C13" s="120" t="s">
        <v>194</v>
      </c>
      <c r="D13" s="121" t="s">
        <v>196</v>
      </c>
      <c r="E13" s="123">
        <v>42284</v>
      </c>
      <c r="F13" s="122">
        <v>42318</v>
      </c>
      <c r="G13" s="124" t="s">
        <v>222</v>
      </c>
      <c r="H13" s="125">
        <v>30.56</v>
      </c>
    </row>
    <row r="14" spans="1:8" s="30" customFormat="1" ht="47.25" x14ac:dyDescent="0.25">
      <c r="A14" s="120">
        <v>8</v>
      </c>
      <c r="B14" s="120" t="s">
        <v>193</v>
      </c>
      <c r="C14" s="120" t="s">
        <v>194</v>
      </c>
      <c r="D14" s="121" t="s">
        <v>196</v>
      </c>
      <c r="E14" s="123">
        <v>42284</v>
      </c>
      <c r="F14" s="122">
        <v>42318</v>
      </c>
      <c r="G14" s="124" t="s">
        <v>223</v>
      </c>
      <c r="H14" s="120">
        <v>0.74</v>
      </c>
    </row>
    <row r="15" spans="1:8" s="30" customFormat="1" ht="31.5" x14ac:dyDescent="0.25">
      <c r="A15" s="120">
        <v>9</v>
      </c>
      <c r="B15" s="120" t="s">
        <v>193</v>
      </c>
      <c r="C15" s="120" t="s">
        <v>194</v>
      </c>
      <c r="D15" s="121" t="s">
        <v>197</v>
      </c>
      <c r="E15" s="123">
        <v>42314</v>
      </c>
      <c r="F15" s="123">
        <v>42314</v>
      </c>
      <c r="G15" s="124" t="s">
        <v>212</v>
      </c>
      <c r="H15" s="120">
        <v>73.16</v>
      </c>
    </row>
    <row r="16" spans="1:8" s="30" customFormat="1" ht="141.75" x14ac:dyDescent="0.25">
      <c r="A16" s="120">
        <v>10</v>
      </c>
      <c r="B16" s="120" t="s">
        <v>193</v>
      </c>
      <c r="C16" s="120" t="s">
        <v>194</v>
      </c>
      <c r="D16" s="121" t="s">
        <v>197</v>
      </c>
      <c r="E16" s="123">
        <v>42314</v>
      </c>
      <c r="F16" s="123">
        <v>42348</v>
      </c>
      <c r="G16" s="124" t="s">
        <v>224</v>
      </c>
      <c r="H16" s="125">
        <v>19.46</v>
      </c>
    </row>
    <row r="17" spans="1:8" s="30" customFormat="1" ht="47.25" x14ac:dyDescent="0.25">
      <c r="A17" s="120">
        <v>11</v>
      </c>
      <c r="B17" s="120" t="s">
        <v>193</v>
      </c>
      <c r="C17" s="120" t="s">
        <v>194</v>
      </c>
      <c r="D17" s="121" t="s">
        <v>197</v>
      </c>
      <c r="E17" s="123">
        <v>42314</v>
      </c>
      <c r="F17" s="128">
        <v>42348</v>
      </c>
      <c r="G17" s="124" t="s">
        <v>225</v>
      </c>
      <c r="H17" s="125">
        <v>30.56</v>
      </c>
    </row>
    <row r="18" spans="1:8" s="30" customFormat="1" ht="47.25" x14ac:dyDescent="0.25">
      <c r="A18" s="120">
        <v>12</v>
      </c>
      <c r="B18" s="120" t="s">
        <v>193</v>
      </c>
      <c r="C18" s="120" t="s">
        <v>194</v>
      </c>
      <c r="D18" s="121" t="s">
        <v>197</v>
      </c>
      <c r="E18" s="123">
        <v>42314</v>
      </c>
      <c r="F18" s="122">
        <v>42348</v>
      </c>
      <c r="G18" s="124" t="s">
        <v>223</v>
      </c>
      <c r="H18" s="120">
        <v>0.74</v>
      </c>
    </row>
    <row r="19" spans="1:8" s="30" customFormat="1" ht="31.5" x14ac:dyDescent="0.25">
      <c r="A19" s="120">
        <v>13</v>
      </c>
      <c r="B19" s="120" t="s">
        <v>193</v>
      </c>
      <c r="C19" s="120" t="s">
        <v>194</v>
      </c>
      <c r="D19" s="121" t="s">
        <v>198</v>
      </c>
      <c r="E19" s="123">
        <v>42345</v>
      </c>
      <c r="F19" s="123">
        <v>42345</v>
      </c>
      <c r="G19" s="124" t="s">
        <v>212</v>
      </c>
      <c r="H19" s="120">
        <v>73.16</v>
      </c>
    </row>
    <row r="20" spans="1:8" s="30" customFormat="1" ht="141.75" x14ac:dyDescent="0.25">
      <c r="A20" s="120">
        <v>14</v>
      </c>
      <c r="B20" s="120" t="s">
        <v>193</v>
      </c>
      <c r="C20" s="120" t="s">
        <v>194</v>
      </c>
      <c r="D20" s="121" t="s">
        <v>198</v>
      </c>
      <c r="E20" s="123">
        <v>42345</v>
      </c>
      <c r="F20" s="123">
        <v>42380</v>
      </c>
      <c r="G20" s="124" t="s">
        <v>224</v>
      </c>
      <c r="H20" s="125">
        <v>19.46</v>
      </c>
    </row>
    <row r="21" spans="1:8" s="30" customFormat="1" ht="47.25" x14ac:dyDescent="0.25">
      <c r="A21" s="120">
        <v>15</v>
      </c>
      <c r="B21" s="120" t="s">
        <v>193</v>
      </c>
      <c r="C21" s="120" t="s">
        <v>194</v>
      </c>
      <c r="D21" s="121" t="s">
        <v>198</v>
      </c>
      <c r="E21" s="123">
        <v>42345</v>
      </c>
      <c r="F21" s="128">
        <v>42380</v>
      </c>
      <c r="G21" s="124" t="s">
        <v>226</v>
      </c>
      <c r="H21" s="120">
        <v>30.56</v>
      </c>
    </row>
    <row r="22" spans="1:8" s="30" customFormat="1" ht="47.25" x14ac:dyDescent="0.25">
      <c r="A22" s="120">
        <v>16</v>
      </c>
      <c r="B22" s="120" t="s">
        <v>193</v>
      </c>
      <c r="C22" s="120" t="s">
        <v>194</v>
      </c>
      <c r="D22" s="121" t="s">
        <v>198</v>
      </c>
      <c r="E22" s="123">
        <v>42345</v>
      </c>
      <c r="F22" s="122">
        <v>42380</v>
      </c>
      <c r="G22" s="124" t="s">
        <v>227</v>
      </c>
      <c r="H22" s="120">
        <v>0.74</v>
      </c>
    </row>
    <row r="23" spans="1:8" s="30" customFormat="1" ht="31.5" x14ac:dyDescent="0.25">
      <c r="A23" s="120">
        <v>17</v>
      </c>
      <c r="B23" s="120" t="s">
        <v>193</v>
      </c>
      <c r="C23" s="120" t="s">
        <v>194</v>
      </c>
      <c r="D23" s="121" t="s">
        <v>199</v>
      </c>
      <c r="E23" s="123">
        <v>42376</v>
      </c>
      <c r="F23" s="123">
        <v>42376</v>
      </c>
      <c r="G23" s="124" t="s">
        <v>212</v>
      </c>
      <c r="H23" s="120">
        <v>73.34</v>
      </c>
    </row>
    <row r="24" spans="1:8" s="30" customFormat="1" ht="141.75" x14ac:dyDescent="0.25">
      <c r="A24" s="120">
        <v>18</v>
      </c>
      <c r="B24" s="120" t="s">
        <v>193</v>
      </c>
      <c r="C24" s="120" t="s">
        <v>194</v>
      </c>
      <c r="D24" s="121" t="s">
        <v>199</v>
      </c>
      <c r="E24" s="123">
        <v>42376</v>
      </c>
      <c r="F24" s="123">
        <v>42410</v>
      </c>
      <c r="G24" s="124" t="s">
        <v>228</v>
      </c>
      <c r="H24" s="125">
        <v>19.28</v>
      </c>
    </row>
    <row r="25" spans="1:8" s="30" customFormat="1" ht="47.25" x14ac:dyDescent="0.25">
      <c r="A25" s="120">
        <v>19</v>
      </c>
      <c r="B25" s="120" t="s">
        <v>193</v>
      </c>
      <c r="C25" s="120" t="s">
        <v>194</v>
      </c>
      <c r="D25" s="121" t="s">
        <v>199</v>
      </c>
      <c r="E25" s="123">
        <v>42376</v>
      </c>
      <c r="F25" s="123">
        <v>42410</v>
      </c>
      <c r="G25" s="124" t="s">
        <v>222</v>
      </c>
      <c r="H25" s="125">
        <v>30.56</v>
      </c>
    </row>
    <row r="26" spans="1:8" s="30" customFormat="1" ht="47.25" x14ac:dyDescent="0.25">
      <c r="A26" s="120">
        <v>20</v>
      </c>
      <c r="B26" s="120" t="s">
        <v>193</v>
      </c>
      <c r="C26" s="120" t="s">
        <v>194</v>
      </c>
      <c r="D26" s="121" t="s">
        <v>199</v>
      </c>
      <c r="E26" s="123">
        <v>42376</v>
      </c>
      <c r="F26" s="123">
        <v>42410</v>
      </c>
      <c r="G26" s="126" t="s">
        <v>223</v>
      </c>
      <c r="H26" s="120">
        <v>0.74</v>
      </c>
    </row>
    <row r="27" spans="1:8" s="30" customFormat="1" ht="31.5" x14ac:dyDescent="0.25">
      <c r="A27" s="120">
        <v>21</v>
      </c>
      <c r="B27" s="120" t="s">
        <v>193</v>
      </c>
      <c r="C27" s="120" t="s">
        <v>194</v>
      </c>
      <c r="D27" s="121" t="s">
        <v>197</v>
      </c>
      <c r="E27" s="123">
        <v>42314</v>
      </c>
      <c r="F27" s="123">
        <v>42314</v>
      </c>
      <c r="G27" s="124" t="s">
        <v>213</v>
      </c>
      <c r="H27" s="125">
        <v>837.05</v>
      </c>
    </row>
    <row r="28" spans="1:8" s="30" customFormat="1" ht="141.75" x14ac:dyDescent="0.25">
      <c r="A28" s="120">
        <v>22</v>
      </c>
      <c r="B28" s="120" t="s">
        <v>193</v>
      </c>
      <c r="C28" s="120" t="s">
        <v>194</v>
      </c>
      <c r="D28" s="121" t="s">
        <v>197</v>
      </c>
      <c r="E28" s="123">
        <v>42314</v>
      </c>
      <c r="F28" s="123">
        <v>42348</v>
      </c>
      <c r="G28" s="124" t="s">
        <v>221</v>
      </c>
      <c r="H28" s="125">
        <v>208.4</v>
      </c>
    </row>
    <row r="29" spans="1:8" s="30" customFormat="1" ht="47.25" x14ac:dyDescent="0.25">
      <c r="A29" s="120">
        <v>23</v>
      </c>
      <c r="B29" s="120" t="s">
        <v>193</v>
      </c>
      <c r="C29" s="120" t="s">
        <v>194</v>
      </c>
      <c r="D29" s="121" t="s">
        <v>197</v>
      </c>
      <c r="E29" s="123">
        <v>42314</v>
      </c>
      <c r="F29" s="128">
        <v>42348</v>
      </c>
      <c r="G29" s="124" t="s">
        <v>220</v>
      </c>
      <c r="H29" s="125">
        <v>345</v>
      </c>
    </row>
    <row r="30" spans="1:8" s="30" customFormat="1" ht="47.25" x14ac:dyDescent="0.25">
      <c r="A30" s="120">
        <v>24</v>
      </c>
      <c r="B30" s="120" t="s">
        <v>193</v>
      </c>
      <c r="C30" s="120" t="s">
        <v>194</v>
      </c>
      <c r="D30" s="121" t="s">
        <v>197</v>
      </c>
      <c r="E30" s="123">
        <v>42314</v>
      </c>
      <c r="F30" s="122">
        <v>42348</v>
      </c>
      <c r="G30" s="124" t="s">
        <v>219</v>
      </c>
      <c r="H30" s="125">
        <v>8.36</v>
      </c>
    </row>
    <row r="31" spans="1:8" s="30" customFormat="1" ht="31.5" x14ac:dyDescent="0.25">
      <c r="A31" s="120">
        <v>25</v>
      </c>
      <c r="B31" s="120" t="s">
        <v>193</v>
      </c>
      <c r="C31" s="120" t="s">
        <v>194</v>
      </c>
      <c r="D31" s="121" t="s">
        <v>198</v>
      </c>
      <c r="E31" s="123">
        <v>42345</v>
      </c>
      <c r="F31" s="123">
        <v>42345</v>
      </c>
      <c r="G31" s="124" t="s">
        <v>213</v>
      </c>
      <c r="H31" s="125">
        <v>917.68</v>
      </c>
    </row>
    <row r="32" spans="1:8" s="30" customFormat="1" ht="141.75" x14ac:dyDescent="0.25">
      <c r="A32" s="120">
        <v>26</v>
      </c>
      <c r="B32" s="120" t="s">
        <v>193</v>
      </c>
      <c r="C32" s="120" t="s">
        <v>194</v>
      </c>
      <c r="D32" s="121" t="s">
        <v>198</v>
      </c>
      <c r="E32" s="123">
        <v>42345</v>
      </c>
      <c r="F32" s="123">
        <v>42380</v>
      </c>
      <c r="G32" s="124" t="s">
        <v>221</v>
      </c>
      <c r="H32" s="125">
        <v>232.32</v>
      </c>
    </row>
    <row r="33" spans="1:18" s="30" customFormat="1" ht="47.25" x14ac:dyDescent="0.25">
      <c r="A33" s="120">
        <v>27</v>
      </c>
      <c r="B33" s="120" t="s">
        <v>193</v>
      </c>
      <c r="C33" s="120" t="s">
        <v>194</v>
      </c>
      <c r="D33" s="121" t="s">
        <v>198</v>
      </c>
      <c r="E33" s="123">
        <v>42345</v>
      </c>
      <c r="F33" s="128">
        <v>42380</v>
      </c>
      <c r="G33" s="124" t="s">
        <v>220</v>
      </c>
      <c r="H33" s="125">
        <v>379.5</v>
      </c>
    </row>
    <row r="34" spans="1:18" s="30" customFormat="1" ht="47.25" x14ac:dyDescent="0.25">
      <c r="A34" s="120">
        <v>28</v>
      </c>
      <c r="B34" s="120" t="s">
        <v>193</v>
      </c>
      <c r="C34" s="120"/>
      <c r="D34" s="121" t="s">
        <v>198</v>
      </c>
      <c r="E34" s="123">
        <v>42345</v>
      </c>
      <c r="F34" s="122">
        <v>42380</v>
      </c>
      <c r="G34" s="124" t="s">
        <v>219</v>
      </c>
      <c r="H34" s="125">
        <v>9.1999999999999993</v>
      </c>
    </row>
    <row r="35" spans="1:18" s="30" customFormat="1" ht="31.5" x14ac:dyDescent="0.25">
      <c r="A35" s="120">
        <v>29</v>
      </c>
      <c r="B35" s="120" t="s">
        <v>193</v>
      </c>
      <c r="C35" s="120" t="s">
        <v>194</v>
      </c>
      <c r="D35" s="121" t="s">
        <v>199</v>
      </c>
      <c r="E35" s="123">
        <v>42376</v>
      </c>
      <c r="F35" s="123">
        <v>42376</v>
      </c>
      <c r="G35" s="124" t="s">
        <v>213</v>
      </c>
      <c r="H35" s="125">
        <v>920.88</v>
      </c>
    </row>
    <row r="36" spans="1:18" s="30" customFormat="1" ht="141.75" x14ac:dyDescent="0.25">
      <c r="A36" s="120">
        <v>30</v>
      </c>
      <c r="B36" s="120" t="s">
        <v>193</v>
      </c>
      <c r="C36" s="120" t="s">
        <v>194</v>
      </c>
      <c r="D36" s="121" t="s">
        <v>199</v>
      </c>
      <c r="E36" s="123">
        <v>42376</v>
      </c>
      <c r="F36" s="123">
        <v>42410</v>
      </c>
      <c r="G36" s="124" t="s">
        <v>221</v>
      </c>
      <c r="H36" s="125">
        <v>229.12</v>
      </c>
    </row>
    <row r="37" spans="1:18" s="30" customFormat="1" ht="47.25" x14ac:dyDescent="0.25">
      <c r="A37" s="120">
        <v>31</v>
      </c>
      <c r="B37" s="120" t="s">
        <v>193</v>
      </c>
      <c r="C37" s="120" t="s">
        <v>194</v>
      </c>
      <c r="D37" s="121" t="s">
        <v>199</v>
      </c>
      <c r="E37" s="123">
        <v>42376</v>
      </c>
      <c r="F37" s="123">
        <v>42410</v>
      </c>
      <c r="G37" s="124" t="s">
        <v>220</v>
      </c>
      <c r="H37" s="125">
        <v>379.5</v>
      </c>
      <c r="M37"/>
      <c r="N37"/>
      <c r="O37"/>
      <c r="P37"/>
      <c r="Q37"/>
      <c r="R37"/>
    </row>
    <row r="38" spans="1:18" s="30" customFormat="1" ht="47.25" x14ac:dyDescent="0.25">
      <c r="A38" s="120">
        <v>32</v>
      </c>
      <c r="B38" s="120" t="s">
        <v>193</v>
      </c>
      <c r="C38" s="120" t="s">
        <v>194</v>
      </c>
      <c r="D38" s="121" t="s">
        <v>199</v>
      </c>
      <c r="E38" s="123">
        <v>42376</v>
      </c>
      <c r="F38" s="123">
        <v>42410</v>
      </c>
      <c r="G38" s="126" t="s">
        <v>219</v>
      </c>
      <c r="H38" s="125">
        <v>9.1999999999999993</v>
      </c>
      <c r="M38"/>
      <c r="N38"/>
      <c r="O38"/>
      <c r="P38"/>
      <c r="Q38"/>
      <c r="R38"/>
    </row>
    <row r="39" spans="1:18" s="30" customFormat="1" x14ac:dyDescent="0.25">
      <c r="A39" s="120">
        <v>33</v>
      </c>
      <c r="B39" s="28" t="s">
        <v>193</v>
      </c>
      <c r="C39" s="28" t="s">
        <v>200</v>
      </c>
      <c r="D39" s="118" t="s">
        <v>198</v>
      </c>
      <c r="E39" s="29">
        <v>42345</v>
      </c>
      <c r="F39" s="29">
        <v>42345</v>
      </c>
      <c r="G39" s="98" t="s">
        <v>214</v>
      </c>
      <c r="H39" s="125">
        <v>173.52</v>
      </c>
      <c r="M39"/>
      <c r="N39"/>
      <c r="O39"/>
      <c r="P39"/>
      <c r="Q39"/>
      <c r="R39"/>
    </row>
    <row r="40" spans="1:18" s="30" customFormat="1" ht="141.75" x14ac:dyDescent="0.25">
      <c r="A40" s="120">
        <v>34</v>
      </c>
      <c r="B40" s="28" t="s">
        <v>193</v>
      </c>
      <c r="C40" s="28" t="s">
        <v>200</v>
      </c>
      <c r="D40" s="118" t="s">
        <v>198</v>
      </c>
      <c r="E40" s="29">
        <v>42345</v>
      </c>
      <c r="F40" s="29">
        <v>42380</v>
      </c>
      <c r="G40" s="98" t="s">
        <v>218</v>
      </c>
      <c r="H40" s="125">
        <v>51.48</v>
      </c>
      <c r="M40"/>
      <c r="N40"/>
      <c r="O40"/>
      <c r="P40"/>
      <c r="Q40"/>
      <c r="R40"/>
    </row>
    <row r="41" spans="1:18" s="30" customFormat="1" ht="47.25" x14ac:dyDescent="0.25">
      <c r="A41" s="120">
        <v>35</v>
      </c>
      <c r="B41" s="28" t="s">
        <v>193</v>
      </c>
      <c r="C41" s="28" t="s">
        <v>200</v>
      </c>
      <c r="D41" s="118" t="s">
        <v>198</v>
      </c>
      <c r="E41" s="29">
        <v>42345</v>
      </c>
      <c r="F41" s="127">
        <v>42380</v>
      </c>
      <c r="G41" s="98" t="s">
        <v>217</v>
      </c>
      <c r="H41" s="125">
        <v>74.25</v>
      </c>
      <c r="M41"/>
      <c r="N41"/>
      <c r="O41"/>
      <c r="P41"/>
      <c r="Q41"/>
      <c r="R41"/>
    </row>
    <row r="42" spans="1:18" s="30" customFormat="1" ht="47.25" x14ac:dyDescent="0.25">
      <c r="A42" s="120">
        <v>36</v>
      </c>
      <c r="B42" s="28" t="s">
        <v>193</v>
      </c>
      <c r="C42" s="28" t="s">
        <v>200</v>
      </c>
      <c r="D42" s="118" t="s">
        <v>198</v>
      </c>
      <c r="E42" s="29">
        <v>42345</v>
      </c>
      <c r="F42" s="119">
        <v>42380</v>
      </c>
      <c r="G42" s="98" t="s">
        <v>216</v>
      </c>
      <c r="H42" s="125">
        <v>1.8</v>
      </c>
      <c r="M42"/>
      <c r="N42"/>
      <c r="O42"/>
      <c r="P42"/>
      <c r="Q42"/>
      <c r="R42"/>
    </row>
    <row r="43" spans="1:18" s="30" customFormat="1" x14ac:dyDescent="0.25">
      <c r="A43" s="185" t="s">
        <v>182</v>
      </c>
      <c r="B43" s="185"/>
      <c r="C43" s="185"/>
      <c r="D43" s="185"/>
      <c r="E43" s="185"/>
      <c r="F43" s="185"/>
      <c r="G43" s="185"/>
      <c r="H43" s="113">
        <f>SUM(H7:H42)</f>
        <v>6154.96</v>
      </c>
      <c r="M43"/>
      <c r="N43"/>
      <c r="O43"/>
      <c r="P43"/>
      <c r="Q43"/>
      <c r="R43"/>
    </row>
    <row r="44" spans="1:18" s="30" customFormat="1" x14ac:dyDescent="0.25">
      <c r="A44" s="28"/>
      <c r="B44" s="28"/>
      <c r="C44" s="28"/>
      <c r="D44" s="29"/>
      <c r="E44" s="28"/>
      <c r="F44" s="29"/>
      <c r="G44" s="98"/>
      <c r="H44" s="74"/>
      <c r="M44"/>
      <c r="N44"/>
      <c r="O44"/>
      <c r="P44"/>
      <c r="Q44"/>
      <c r="R44"/>
    </row>
    <row r="45" spans="1:18" s="30" customFormat="1" x14ac:dyDescent="0.25">
      <c r="A45" s="28"/>
      <c r="B45" s="28"/>
      <c r="C45" s="28"/>
      <c r="D45" s="29"/>
      <c r="E45" s="28"/>
      <c r="F45" s="29"/>
      <c r="G45" s="98"/>
      <c r="H45" s="74"/>
      <c r="M45"/>
      <c r="N45"/>
      <c r="O45"/>
      <c r="P45"/>
      <c r="Q45"/>
      <c r="R45"/>
    </row>
    <row r="46" spans="1:18" s="30" customFormat="1" x14ac:dyDescent="0.25">
      <c r="A46" s="28"/>
      <c r="B46" s="28"/>
      <c r="C46" s="28"/>
      <c r="D46" s="29"/>
      <c r="E46" s="28"/>
      <c r="F46" s="29"/>
      <c r="G46" s="98"/>
      <c r="H46" s="74"/>
      <c r="M46"/>
      <c r="N46"/>
      <c r="O46"/>
      <c r="P46"/>
      <c r="Q46"/>
      <c r="R46"/>
    </row>
    <row r="47" spans="1:18" s="30" customFormat="1" x14ac:dyDescent="0.25">
      <c r="A47" s="28"/>
      <c r="B47" s="28"/>
      <c r="C47" s="28"/>
      <c r="D47" s="29"/>
      <c r="E47" s="28"/>
      <c r="F47" s="29"/>
      <c r="G47" s="98"/>
      <c r="H47" s="74"/>
      <c r="M47"/>
      <c r="N47"/>
      <c r="O47"/>
      <c r="P47"/>
      <c r="Q47"/>
      <c r="R47"/>
    </row>
    <row r="48" spans="1:18" s="30" customFormat="1" x14ac:dyDescent="0.25">
      <c r="A48" s="28"/>
      <c r="B48" s="28"/>
      <c r="C48" s="28"/>
      <c r="D48" s="29"/>
      <c r="E48" s="28"/>
      <c r="F48" s="29"/>
      <c r="G48" s="98"/>
      <c r="H48" s="74"/>
      <c r="M48"/>
      <c r="N48"/>
      <c r="O48"/>
      <c r="P48"/>
      <c r="Q48"/>
      <c r="R48"/>
    </row>
    <row r="49" spans="1:18" s="30" customFormat="1" x14ac:dyDescent="0.25">
      <c r="A49" s="28"/>
      <c r="B49" s="28"/>
      <c r="C49" s="28"/>
      <c r="D49" s="29"/>
      <c r="E49" s="28"/>
      <c r="F49" s="29"/>
      <c r="G49" s="98"/>
      <c r="H49" s="74"/>
      <c r="M49"/>
      <c r="N49"/>
      <c r="O49"/>
      <c r="P49"/>
      <c r="Q49"/>
      <c r="R49"/>
    </row>
    <row r="50" spans="1:18" s="30" customFormat="1" x14ac:dyDescent="0.25">
      <c r="A50" s="182" t="s">
        <v>183</v>
      </c>
      <c r="B50" s="183"/>
      <c r="C50" s="183"/>
      <c r="D50" s="183"/>
      <c r="E50" s="183"/>
      <c r="F50" s="183"/>
      <c r="G50" s="184"/>
      <c r="H50" s="113">
        <f>SUM(H44:H49)</f>
        <v>0</v>
      </c>
      <c r="M50"/>
      <c r="N50"/>
      <c r="O50"/>
      <c r="P50"/>
      <c r="Q50"/>
      <c r="R50"/>
    </row>
    <row r="51" spans="1:18" s="30" customFormat="1" x14ac:dyDescent="0.25">
      <c r="A51" s="28"/>
      <c r="B51" s="28"/>
      <c r="C51" s="28"/>
      <c r="D51" s="29"/>
      <c r="E51" s="28"/>
      <c r="F51" s="29"/>
      <c r="G51" s="98"/>
      <c r="H51" s="74"/>
      <c r="M51"/>
      <c r="N51"/>
      <c r="O51"/>
      <c r="P51"/>
      <c r="Q51"/>
      <c r="R51"/>
    </row>
    <row r="52" spans="1:18" s="30" customFormat="1" x14ac:dyDescent="0.25">
      <c r="A52" s="28"/>
      <c r="B52" s="28"/>
      <c r="C52" s="28"/>
      <c r="D52" s="29"/>
      <c r="E52" s="28"/>
      <c r="F52" s="29"/>
      <c r="G52" s="98"/>
      <c r="H52" s="74"/>
      <c r="M52"/>
      <c r="N52"/>
      <c r="O52"/>
      <c r="P52"/>
      <c r="Q52"/>
      <c r="R52"/>
    </row>
    <row r="53" spans="1:18" s="30" customFormat="1" x14ac:dyDescent="0.25">
      <c r="A53" s="28"/>
      <c r="B53" s="28"/>
      <c r="C53" s="28"/>
      <c r="D53" s="29"/>
      <c r="E53" s="28"/>
      <c r="F53" s="29"/>
      <c r="G53" s="98"/>
      <c r="H53" s="74"/>
      <c r="M53"/>
      <c r="N53"/>
      <c r="O53"/>
      <c r="P53"/>
      <c r="Q53"/>
      <c r="R53"/>
    </row>
    <row r="54" spans="1:18" s="30" customFormat="1" x14ac:dyDescent="0.25">
      <c r="A54" s="28"/>
      <c r="B54" s="28"/>
      <c r="C54" s="28"/>
      <c r="D54" s="29"/>
      <c r="E54" s="28"/>
      <c r="F54" s="29"/>
      <c r="G54" s="98"/>
      <c r="H54" s="74"/>
      <c r="M54"/>
      <c r="N54"/>
      <c r="O54"/>
      <c r="P54"/>
      <c r="Q54"/>
      <c r="R54"/>
    </row>
    <row r="55" spans="1:18" s="30" customFormat="1" x14ac:dyDescent="0.25">
      <c r="A55" s="28"/>
      <c r="B55" s="28"/>
      <c r="C55" s="28"/>
      <c r="D55" s="29"/>
      <c r="E55" s="28"/>
      <c r="F55" s="29"/>
      <c r="G55" s="98"/>
      <c r="H55" s="74"/>
      <c r="M55"/>
      <c r="N55"/>
      <c r="O55"/>
      <c r="P55"/>
      <c r="Q55"/>
      <c r="R55"/>
    </row>
    <row r="56" spans="1:18" s="30" customFormat="1" x14ac:dyDescent="0.25">
      <c r="A56" s="28"/>
      <c r="B56" s="28"/>
      <c r="C56" s="28"/>
      <c r="D56" s="29"/>
      <c r="E56" s="29"/>
      <c r="F56" s="29"/>
      <c r="G56" s="98"/>
      <c r="H56" s="74"/>
      <c r="M56"/>
      <c r="N56"/>
      <c r="O56"/>
      <c r="P56"/>
      <c r="Q56"/>
      <c r="R56"/>
    </row>
    <row r="57" spans="1:18" s="30" customFormat="1" x14ac:dyDescent="0.25">
      <c r="A57" s="28"/>
      <c r="B57" s="28"/>
      <c r="C57" s="28"/>
      <c r="D57" s="29"/>
      <c r="E57" s="29"/>
      <c r="F57" s="29"/>
      <c r="G57" s="98"/>
      <c r="H57" s="74"/>
      <c r="M57"/>
      <c r="N57"/>
      <c r="O57"/>
      <c r="P57"/>
      <c r="Q57"/>
      <c r="R57"/>
    </row>
    <row r="58" spans="1:18" x14ac:dyDescent="0.25">
      <c r="A58" s="182" t="s">
        <v>184</v>
      </c>
      <c r="B58" s="183"/>
      <c r="C58" s="183"/>
      <c r="D58" s="183"/>
      <c r="E58" s="183"/>
      <c r="F58" s="183"/>
      <c r="G58" s="184"/>
      <c r="H58" s="85">
        <f>SUM(H51:H57)</f>
        <v>0</v>
      </c>
      <c r="M58"/>
      <c r="N58"/>
      <c r="O58"/>
      <c r="P58"/>
      <c r="Q58"/>
      <c r="R58"/>
    </row>
    <row r="59" spans="1:18" s="30" customFormat="1" x14ac:dyDescent="0.25">
      <c r="A59" s="28"/>
      <c r="B59" s="28"/>
      <c r="C59" s="28"/>
      <c r="D59" s="29"/>
      <c r="E59" s="29"/>
      <c r="F59" s="29"/>
      <c r="G59" s="98"/>
      <c r="H59" s="74"/>
      <c r="M59"/>
      <c r="N59"/>
      <c r="O59"/>
      <c r="P59"/>
      <c r="Q59"/>
      <c r="R59"/>
    </row>
    <row r="60" spans="1:18" s="30" customFormat="1" x14ac:dyDescent="0.25">
      <c r="A60" s="28"/>
      <c r="B60" s="28"/>
      <c r="C60" s="28"/>
      <c r="D60" s="29"/>
      <c r="E60" s="28"/>
      <c r="F60" s="29"/>
      <c r="G60" s="98"/>
      <c r="H60" s="74"/>
    </row>
    <row r="61" spans="1:18" s="30" customFormat="1" x14ac:dyDescent="0.25">
      <c r="A61" s="28"/>
      <c r="B61" s="28"/>
      <c r="C61" s="28"/>
      <c r="D61" s="29"/>
      <c r="E61" s="28"/>
      <c r="F61" s="29"/>
      <c r="G61" s="98"/>
      <c r="H61" s="74"/>
    </row>
    <row r="62" spans="1:18" s="30" customFormat="1" x14ac:dyDescent="0.25">
      <c r="A62" s="28"/>
      <c r="B62" s="28"/>
      <c r="C62" s="28"/>
      <c r="D62" s="29"/>
      <c r="E62" s="29"/>
      <c r="F62" s="29"/>
      <c r="G62" s="98"/>
      <c r="H62" s="74"/>
    </row>
    <row r="63" spans="1:18" s="30" customFormat="1" x14ac:dyDescent="0.25">
      <c r="A63" s="28"/>
      <c r="B63" s="28"/>
      <c r="C63" s="28"/>
      <c r="D63" s="29"/>
      <c r="E63" s="28"/>
      <c r="F63" s="29"/>
      <c r="G63" s="98"/>
      <c r="H63" s="74"/>
    </row>
    <row r="64" spans="1:18" s="30" customFormat="1" x14ac:dyDescent="0.25">
      <c r="A64" s="182" t="s">
        <v>185</v>
      </c>
      <c r="B64" s="183"/>
      <c r="C64" s="183"/>
      <c r="D64" s="183"/>
      <c r="E64" s="183"/>
      <c r="F64" s="183"/>
      <c r="G64" s="184"/>
      <c r="H64" s="113">
        <f>SUM(H59:H63)</f>
        <v>0</v>
      </c>
    </row>
    <row r="65" spans="1:8" s="30" customFormat="1" x14ac:dyDescent="0.25">
      <c r="A65" s="28"/>
      <c r="B65" s="28"/>
      <c r="C65" s="28"/>
      <c r="D65" s="29"/>
      <c r="E65" s="28"/>
      <c r="F65" s="29"/>
      <c r="G65" s="98"/>
      <c r="H65" s="74"/>
    </row>
    <row r="66" spans="1:8" s="30" customFormat="1" x14ac:dyDescent="0.25">
      <c r="A66" s="28"/>
      <c r="B66" s="28"/>
      <c r="C66" s="28"/>
      <c r="D66" s="29"/>
      <c r="E66" s="28"/>
      <c r="F66" s="29"/>
      <c r="G66" s="98"/>
      <c r="H66" s="74"/>
    </row>
    <row r="67" spans="1:8" s="30" customFormat="1" x14ac:dyDescent="0.25">
      <c r="A67" s="28"/>
      <c r="B67" s="28"/>
      <c r="C67" s="28"/>
      <c r="D67" s="29"/>
      <c r="E67" s="28"/>
      <c r="F67" s="29"/>
      <c r="G67" s="98"/>
      <c r="H67" s="74"/>
    </row>
    <row r="68" spans="1:8" s="30" customFormat="1" x14ac:dyDescent="0.25">
      <c r="A68" s="28"/>
      <c r="B68" s="28"/>
      <c r="C68" s="28"/>
      <c r="D68" s="29"/>
      <c r="E68" s="28"/>
      <c r="F68" s="29"/>
      <c r="G68" s="98"/>
      <c r="H68" s="74"/>
    </row>
    <row r="69" spans="1:8" s="30" customFormat="1" x14ac:dyDescent="0.25">
      <c r="A69" s="28"/>
      <c r="B69" s="28"/>
      <c r="C69" s="28"/>
      <c r="D69" s="29"/>
      <c r="E69" s="28"/>
      <c r="F69" s="29"/>
      <c r="G69" s="98"/>
      <c r="H69" s="74"/>
    </row>
    <row r="70" spans="1:8" s="30" customFormat="1" x14ac:dyDescent="0.25">
      <c r="A70" s="182" t="s">
        <v>186</v>
      </c>
      <c r="B70" s="183"/>
      <c r="C70" s="183"/>
      <c r="D70" s="183"/>
      <c r="E70" s="183"/>
      <c r="F70" s="183"/>
      <c r="G70" s="184"/>
      <c r="H70" s="113">
        <f>SUM(H65:H69)</f>
        <v>0</v>
      </c>
    </row>
    <row r="71" spans="1:8" s="30" customFormat="1" x14ac:dyDescent="0.25">
      <c r="A71" s="28"/>
      <c r="B71" s="28"/>
      <c r="C71" s="28"/>
      <c r="D71" s="29"/>
      <c r="E71" s="28"/>
      <c r="F71" s="29"/>
      <c r="G71" s="98"/>
      <c r="H71" s="74"/>
    </row>
    <row r="72" spans="1:8" s="30" customFormat="1" x14ac:dyDescent="0.25">
      <c r="A72" s="28"/>
      <c r="B72" s="28"/>
      <c r="C72" s="28"/>
      <c r="D72" s="29"/>
      <c r="E72" s="28"/>
      <c r="F72" s="29"/>
      <c r="G72" s="98"/>
      <c r="H72" s="74"/>
    </row>
    <row r="73" spans="1:8" s="30" customFormat="1" x14ac:dyDescent="0.25">
      <c r="A73" s="28"/>
      <c r="B73" s="28"/>
      <c r="C73" s="28"/>
      <c r="D73" s="29"/>
      <c r="E73" s="28"/>
      <c r="F73" s="29"/>
      <c r="G73" s="98"/>
      <c r="H73" s="74"/>
    </row>
    <row r="74" spans="1:8" s="30" customFormat="1" x14ac:dyDescent="0.25">
      <c r="A74" s="28"/>
      <c r="B74" s="28"/>
      <c r="C74" s="28"/>
      <c r="D74" s="29"/>
      <c r="E74" s="28"/>
      <c r="F74" s="29"/>
      <c r="G74" s="98"/>
      <c r="H74" s="74"/>
    </row>
    <row r="75" spans="1:8" s="30" customFormat="1" x14ac:dyDescent="0.25">
      <c r="A75" s="28"/>
      <c r="B75" s="28"/>
      <c r="C75" s="28"/>
      <c r="D75" s="29"/>
      <c r="E75" s="28"/>
      <c r="F75" s="29"/>
      <c r="G75" s="98"/>
      <c r="H75" s="74"/>
    </row>
    <row r="76" spans="1:8" s="30" customFormat="1" x14ac:dyDescent="0.25">
      <c r="A76" s="28"/>
      <c r="B76" s="28"/>
      <c r="C76" s="28"/>
      <c r="D76" s="29"/>
      <c r="E76" s="29"/>
      <c r="F76" s="29"/>
      <c r="G76" s="98"/>
      <c r="H76" s="74"/>
    </row>
    <row r="77" spans="1:8" x14ac:dyDescent="0.25">
      <c r="A77" s="182" t="s">
        <v>187</v>
      </c>
      <c r="B77" s="183"/>
      <c r="C77" s="183"/>
      <c r="D77" s="183"/>
      <c r="E77" s="183"/>
      <c r="F77" s="183"/>
      <c r="G77" s="184"/>
      <c r="H77" s="85">
        <f>SUM(H71:H76)</f>
        <v>0</v>
      </c>
    </row>
    <row r="78" spans="1:8" x14ac:dyDescent="0.25">
      <c r="A78" s="175" t="s">
        <v>61</v>
      </c>
      <c r="B78" s="175"/>
      <c r="C78" s="176"/>
      <c r="D78" s="17"/>
      <c r="E78" s="17"/>
      <c r="F78" s="17"/>
      <c r="G78" s="5"/>
      <c r="H78" s="85">
        <f>SUM(H43,H50,H58,H64,H70,H77)</f>
        <v>6154.96</v>
      </c>
    </row>
  </sheetData>
  <sheetProtection formatCells="0" formatColumns="0" insertColumns="0" insertRows="0" deleteColumns="0" deleteRows="0" selectLockedCells="1"/>
  <mergeCells count="11">
    <mergeCell ref="A78:C78"/>
    <mergeCell ref="B4:G4"/>
    <mergeCell ref="H4:H6"/>
    <mergeCell ref="A5:A6"/>
    <mergeCell ref="B5:G5"/>
    <mergeCell ref="A58:G58"/>
    <mergeCell ref="A77:G77"/>
    <mergeCell ref="A43:G43"/>
    <mergeCell ref="A50:G50"/>
    <mergeCell ref="A64:G64"/>
    <mergeCell ref="A70:G70"/>
  </mergeCells>
  <dataValidations xWindow="680" yWindow="473"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51:F57 F71:F76 F44:F49 F59:F63 F65:F69 F23:F29 F19:F21 F7:F11 F15:F17 F35:F41 F31:F33">
      <formula1>E7</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42"/>
  <sheetViews>
    <sheetView workbookViewId="0">
      <selection activeCell="B6" sqref="B6"/>
    </sheetView>
  </sheetViews>
  <sheetFormatPr defaultColWidth="9.140625" defaultRowHeight="15.75" x14ac:dyDescent="0.25"/>
  <cols>
    <col min="1" max="1" width="9.140625" style="19"/>
    <col min="2" max="2" width="18.28515625" style="19" customWidth="1"/>
    <col min="3" max="3" width="25.5703125" style="19" customWidth="1"/>
    <col min="4" max="4" width="16.7109375" style="15" customWidth="1"/>
    <col min="5" max="6" width="15.7109375" style="15" customWidth="1"/>
    <col min="7" max="7" width="15.42578125" style="19" customWidth="1"/>
    <col min="8" max="16384" width="9.140625" style="19"/>
  </cols>
  <sheetData>
    <row r="1" spans="1:8" x14ac:dyDescent="0.25">
      <c r="A1" s="3" t="s">
        <v>191</v>
      </c>
      <c r="B1" s="3"/>
    </row>
    <row r="3" spans="1:8" x14ac:dyDescent="0.25">
      <c r="A3" s="17"/>
      <c r="B3" s="189" t="s">
        <v>11</v>
      </c>
      <c r="C3" s="190"/>
      <c r="D3" s="190"/>
      <c r="E3" s="190"/>
      <c r="F3" s="190"/>
      <c r="G3" s="191"/>
      <c r="H3" s="192" t="s">
        <v>16</v>
      </c>
    </row>
    <row r="4" spans="1:8" ht="15.75" customHeight="1" x14ac:dyDescent="0.25">
      <c r="A4" s="170" t="s">
        <v>2</v>
      </c>
      <c r="B4" s="195" t="s">
        <v>83</v>
      </c>
      <c r="C4" s="196"/>
      <c r="D4" s="196"/>
      <c r="E4" s="196"/>
      <c r="F4" s="196"/>
      <c r="G4" s="197"/>
      <c r="H4" s="193"/>
    </row>
    <row r="5" spans="1:8" ht="31.5" x14ac:dyDescent="0.25">
      <c r="A5" s="171"/>
      <c r="B5" s="5" t="s">
        <v>51</v>
      </c>
      <c r="C5" s="5" t="s">
        <v>52</v>
      </c>
      <c r="D5" s="5" t="s">
        <v>53</v>
      </c>
      <c r="E5" s="5" t="s">
        <v>54</v>
      </c>
      <c r="F5" s="5" t="s">
        <v>63</v>
      </c>
      <c r="G5" s="5" t="s">
        <v>55</v>
      </c>
      <c r="H5" s="194"/>
    </row>
    <row r="6" spans="1:8" s="30" customFormat="1" ht="63" x14ac:dyDescent="0.25">
      <c r="A6" s="28"/>
      <c r="B6" s="98" t="s">
        <v>229</v>
      </c>
      <c r="C6" s="28" t="s">
        <v>201</v>
      </c>
      <c r="D6" s="29" t="s">
        <v>202</v>
      </c>
      <c r="E6" s="29">
        <v>42328</v>
      </c>
      <c r="F6" s="29">
        <v>42349</v>
      </c>
      <c r="G6" s="98" t="s">
        <v>203</v>
      </c>
      <c r="H6" s="74">
        <v>106.01</v>
      </c>
    </row>
    <row r="7" spans="1:8" s="30" customFormat="1" x14ac:dyDescent="0.25">
      <c r="A7" s="182" t="s">
        <v>182</v>
      </c>
      <c r="B7" s="183"/>
      <c r="C7" s="183"/>
      <c r="D7" s="183"/>
      <c r="E7" s="183"/>
      <c r="F7" s="183"/>
      <c r="G7" s="184"/>
      <c r="H7" s="113">
        <f>SUM(H6:H6)</f>
        <v>106.01</v>
      </c>
    </row>
    <row r="8" spans="1:8" s="30" customFormat="1" x14ac:dyDescent="0.25">
      <c r="A8" s="28"/>
      <c r="B8" s="28"/>
      <c r="C8" s="28"/>
      <c r="D8" s="29"/>
      <c r="E8" s="28"/>
      <c r="F8" s="29"/>
      <c r="G8" s="28"/>
      <c r="H8" s="74"/>
    </row>
    <row r="9" spans="1:8" s="30" customFormat="1" x14ac:dyDescent="0.25">
      <c r="A9" s="28"/>
      <c r="B9" s="28"/>
      <c r="C9" s="28"/>
      <c r="D9" s="29"/>
      <c r="E9" s="28"/>
      <c r="F9" s="29"/>
      <c r="G9" s="28"/>
      <c r="H9" s="74"/>
    </row>
    <row r="10" spans="1:8" s="30" customFormat="1" x14ac:dyDescent="0.25">
      <c r="A10" s="28"/>
      <c r="B10" s="28"/>
      <c r="C10" s="28"/>
      <c r="D10" s="29"/>
      <c r="E10" s="28"/>
      <c r="F10" s="29"/>
      <c r="G10" s="28"/>
      <c r="H10" s="74"/>
    </row>
    <row r="11" spans="1:8" s="30" customFormat="1" x14ac:dyDescent="0.25">
      <c r="A11" s="28"/>
      <c r="B11" s="28"/>
      <c r="C11" s="28"/>
      <c r="D11" s="29"/>
      <c r="E11" s="28"/>
      <c r="F11" s="29"/>
      <c r="G11" s="28"/>
      <c r="H11" s="74"/>
    </row>
    <row r="12" spans="1:8" s="30" customFormat="1" x14ac:dyDescent="0.25">
      <c r="A12" s="28"/>
      <c r="B12" s="28"/>
      <c r="C12" s="28"/>
      <c r="D12" s="29"/>
      <c r="E12" s="28"/>
      <c r="F12" s="29"/>
      <c r="G12" s="28"/>
      <c r="H12" s="74"/>
    </row>
    <row r="13" spans="1:8" s="30" customFormat="1" x14ac:dyDescent="0.25">
      <c r="A13" s="28"/>
      <c r="B13" s="28"/>
      <c r="C13" s="28"/>
      <c r="D13" s="29"/>
      <c r="E13" s="28"/>
      <c r="F13" s="29"/>
      <c r="G13" s="28"/>
      <c r="H13" s="74"/>
    </row>
    <row r="14" spans="1:8" s="30" customFormat="1" x14ac:dyDescent="0.25">
      <c r="A14" s="182" t="s">
        <v>183</v>
      </c>
      <c r="B14" s="183"/>
      <c r="C14" s="183"/>
      <c r="D14" s="183"/>
      <c r="E14" s="183"/>
      <c r="F14" s="183"/>
      <c r="G14" s="184"/>
      <c r="H14" s="113">
        <f>SUM(H8:H13)</f>
        <v>0</v>
      </c>
    </row>
    <row r="15" spans="1:8" s="30" customFormat="1" x14ac:dyDescent="0.25">
      <c r="A15" s="28"/>
      <c r="B15" s="28"/>
      <c r="C15" s="28"/>
      <c r="D15" s="29"/>
      <c r="E15" s="28"/>
      <c r="F15" s="29"/>
      <c r="G15" s="28"/>
      <c r="H15" s="74"/>
    </row>
    <row r="16" spans="1:8" s="30" customFormat="1" x14ac:dyDescent="0.25">
      <c r="A16" s="28"/>
      <c r="B16" s="28"/>
      <c r="C16" s="28"/>
      <c r="D16" s="29"/>
      <c r="E16" s="28"/>
      <c r="F16" s="29"/>
      <c r="G16" s="28"/>
      <c r="H16" s="74"/>
    </row>
    <row r="17" spans="1:8" s="30" customFormat="1" x14ac:dyDescent="0.25">
      <c r="A17" s="28"/>
      <c r="B17" s="28"/>
      <c r="C17" s="28"/>
      <c r="D17" s="29"/>
      <c r="E17" s="28"/>
      <c r="F17" s="29"/>
      <c r="G17" s="28"/>
      <c r="H17" s="74"/>
    </row>
    <row r="18" spans="1:8" s="30" customFormat="1" x14ac:dyDescent="0.25">
      <c r="A18" s="28"/>
      <c r="B18" s="28"/>
      <c r="C18" s="28"/>
      <c r="D18" s="29"/>
      <c r="E18" s="28"/>
      <c r="F18" s="29"/>
      <c r="G18" s="28"/>
      <c r="H18" s="74"/>
    </row>
    <row r="19" spans="1:8" x14ac:dyDescent="0.25">
      <c r="A19" s="28"/>
      <c r="B19" s="28"/>
      <c r="C19" s="28"/>
      <c r="D19" s="29"/>
      <c r="E19" s="28"/>
      <c r="F19" s="29"/>
      <c r="G19" s="28"/>
      <c r="H19" s="74"/>
    </row>
    <row r="20" spans="1:8" s="30" customFormat="1" x14ac:dyDescent="0.25">
      <c r="A20" s="28"/>
      <c r="B20" s="28"/>
      <c r="C20" s="28"/>
      <c r="D20" s="29"/>
      <c r="E20" s="29"/>
      <c r="F20" s="29"/>
      <c r="G20" s="28"/>
      <c r="H20" s="74"/>
    </row>
    <row r="21" spans="1:8" s="30" customFormat="1" x14ac:dyDescent="0.25">
      <c r="A21" s="28"/>
      <c r="B21" s="28"/>
      <c r="C21" s="28"/>
      <c r="D21" s="29"/>
      <c r="E21" s="29"/>
      <c r="F21" s="29"/>
      <c r="G21" s="28"/>
      <c r="H21" s="74"/>
    </row>
    <row r="22" spans="1:8" s="30" customFormat="1" x14ac:dyDescent="0.25">
      <c r="A22" s="182" t="s">
        <v>184</v>
      </c>
      <c r="B22" s="183"/>
      <c r="C22" s="183"/>
      <c r="D22" s="183"/>
      <c r="E22" s="183"/>
      <c r="F22" s="183"/>
      <c r="G22" s="184"/>
      <c r="H22" s="85">
        <f>SUM(H15:H21)</f>
        <v>0</v>
      </c>
    </row>
    <row r="23" spans="1:8" s="30" customFormat="1" x14ac:dyDescent="0.25">
      <c r="A23" s="28"/>
      <c r="B23" s="28"/>
      <c r="C23" s="28"/>
      <c r="D23" s="29"/>
      <c r="E23" s="29"/>
      <c r="F23" s="29"/>
      <c r="G23" s="28"/>
      <c r="H23" s="74"/>
    </row>
    <row r="24" spans="1:8" s="30" customFormat="1" x14ac:dyDescent="0.25">
      <c r="A24" s="28"/>
      <c r="B24" s="28"/>
      <c r="C24" s="28"/>
      <c r="D24" s="29"/>
      <c r="E24" s="28"/>
      <c r="F24" s="29"/>
      <c r="G24" s="28"/>
      <c r="H24" s="74"/>
    </row>
    <row r="25" spans="1:8" s="30" customFormat="1" x14ac:dyDescent="0.25">
      <c r="A25" s="28"/>
      <c r="B25" s="28"/>
      <c r="C25" s="28"/>
      <c r="D25" s="29"/>
      <c r="E25" s="28"/>
      <c r="F25" s="29"/>
      <c r="G25" s="28"/>
      <c r="H25" s="74"/>
    </row>
    <row r="26" spans="1:8" s="30" customFormat="1" x14ac:dyDescent="0.25">
      <c r="A26" s="28"/>
      <c r="B26" s="28"/>
      <c r="C26" s="28"/>
      <c r="D26" s="29"/>
      <c r="E26" s="29"/>
      <c r="F26" s="29"/>
      <c r="G26" s="28"/>
      <c r="H26" s="74"/>
    </row>
    <row r="27" spans="1:8" s="30" customFormat="1" x14ac:dyDescent="0.25">
      <c r="A27" s="28"/>
      <c r="B27" s="28"/>
      <c r="C27" s="28"/>
      <c r="D27" s="29"/>
      <c r="E27" s="28"/>
      <c r="F27" s="29"/>
      <c r="G27" s="28"/>
      <c r="H27" s="74"/>
    </row>
    <row r="28" spans="1:8" s="30" customFormat="1" x14ac:dyDescent="0.25">
      <c r="A28" s="182" t="s">
        <v>185</v>
      </c>
      <c r="B28" s="183"/>
      <c r="C28" s="183"/>
      <c r="D28" s="183"/>
      <c r="E28" s="183"/>
      <c r="F28" s="183"/>
      <c r="G28" s="184"/>
      <c r="H28" s="113">
        <f>SUM(H23:H27)</f>
        <v>0</v>
      </c>
    </row>
    <row r="29" spans="1:8" s="30" customFormat="1" x14ac:dyDescent="0.25">
      <c r="A29" s="28"/>
      <c r="B29" s="28"/>
      <c r="C29" s="28"/>
      <c r="D29" s="29"/>
      <c r="E29" s="28"/>
      <c r="F29" s="29"/>
      <c r="G29" s="28"/>
      <c r="H29" s="74"/>
    </row>
    <row r="30" spans="1:8" s="30" customFormat="1" x14ac:dyDescent="0.25">
      <c r="A30" s="28"/>
      <c r="B30" s="28"/>
      <c r="C30" s="28"/>
      <c r="D30" s="29"/>
      <c r="E30" s="28"/>
      <c r="F30" s="29"/>
      <c r="G30" s="28"/>
      <c r="H30" s="74"/>
    </row>
    <row r="31" spans="1:8" s="30" customFormat="1" x14ac:dyDescent="0.25">
      <c r="A31" s="28"/>
      <c r="B31" s="28"/>
      <c r="C31" s="28"/>
      <c r="D31" s="29"/>
      <c r="E31" s="28"/>
      <c r="F31" s="29"/>
      <c r="G31" s="28"/>
      <c r="H31" s="74"/>
    </row>
    <row r="32" spans="1:8" s="30" customFormat="1" x14ac:dyDescent="0.25">
      <c r="A32" s="28"/>
      <c r="B32" s="28"/>
      <c r="C32" s="28"/>
      <c r="D32" s="29"/>
      <c r="E32" s="28"/>
      <c r="F32" s="29"/>
      <c r="G32" s="28"/>
      <c r="H32" s="74"/>
    </row>
    <row r="33" spans="1:8" s="30" customFormat="1" x14ac:dyDescent="0.25">
      <c r="A33" s="28"/>
      <c r="B33" s="28"/>
      <c r="C33" s="28"/>
      <c r="D33" s="29"/>
      <c r="E33" s="28"/>
      <c r="F33" s="29"/>
      <c r="G33" s="28"/>
      <c r="H33" s="74"/>
    </row>
    <row r="34" spans="1:8" s="30" customFormat="1" x14ac:dyDescent="0.25">
      <c r="A34" s="182" t="s">
        <v>186</v>
      </c>
      <c r="B34" s="183"/>
      <c r="C34" s="183"/>
      <c r="D34" s="183"/>
      <c r="E34" s="183"/>
      <c r="F34" s="183"/>
      <c r="G34" s="184"/>
      <c r="H34" s="113">
        <f>SUM(H29:H33)</f>
        <v>0</v>
      </c>
    </row>
    <row r="35" spans="1:8" s="30" customFormat="1" x14ac:dyDescent="0.25">
      <c r="A35" s="28"/>
      <c r="B35" s="28"/>
      <c r="C35" s="28"/>
      <c r="D35" s="29"/>
      <c r="E35" s="28"/>
      <c r="F35" s="29"/>
      <c r="G35" s="28"/>
      <c r="H35" s="74"/>
    </row>
    <row r="36" spans="1:8" s="30" customFormat="1" x14ac:dyDescent="0.25">
      <c r="A36" s="28"/>
      <c r="B36" s="28"/>
      <c r="C36" s="28"/>
      <c r="D36" s="29"/>
      <c r="E36" s="28"/>
      <c r="F36" s="29"/>
      <c r="G36" s="28"/>
      <c r="H36" s="74"/>
    </row>
    <row r="37" spans="1:8" x14ac:dyDescent="0.25">
      <c r="A37" s="28"/>
      <c r="B37" s="28"/>
      <c r="C37" s="28"/>
      <c r="D37" s="29"/>
      <c r="E37" s="28"/>
      <c r="F37" s="29"/>
      <c r="G37" s="28"/>
      <c r="H37" s="74"/>
    </row>
    <row r="38" spans="1:8" x14ac:dyDescent="0.25">
      <c r="A38" s="28"/>
      <c r="B38" s="28"/>
      <c r="C38" s="28"/>
      <c r="D38" s="29"/>
      <c r="E38" s="28"/>
      <c r="F38" s="29"/>
      <c r="G38" s="28"/>
      <c r="H38" s="74"/>
    </row>
    <row r="39" spans="1:8" x14ac:dyDescent="0.25">
      <c r="A39" s="28"/>
      <c r="B39" s="28"/>
      <c r="C39" s="28"/>
      <c r="D39" s="29"/>
      <c r="E39" s="28"/>
      <c r="F39" s="29"/>
      <c r="G39" s="28"/>
      <c r="H39" s="74"/>
    </row>
    <row r="40" spans="1:8" x14ac:dyDescent="0.25">
      <c r="A40" s="28"/>
      <c r="B40" s="28"/>
      <c r="C40" s="28"/>
      <c r="D40" s="29"/>
      <c r="E40" s="29"/>
      <c r="F40" s="29"/>
      <c r="G40" s="28"/>
      <c r="H40" s="74"/>
    </row>
    <row r="41" spans="1:8" x14ac:dyDescent="0.25">
      <c r="A41" s="182" t="s">
        <v>187</v>
      </c>
      <c r="B41" s="183"/>
      <c r="C41" s="183"/>
      <c r="D41" s="183"/>
      <c r="E41" s="183"/>
      <c r="F41" s="183"/>
      <c r="G41" s="184"/>
      <c r="H41" s="85">
        <f>SUM(H35:H40)</f>
        <v>0</v>
      </c>
    </row>
    <row r="42" spans="1:8" x14ac:dyDescent="0.25">
      <c r="A42" s="186" t="s">
        <v>188</v>
      </c>
      <c r="B42" s="187"/>
      <c r="C42" s="188"/>
      <c r="D42" s="17"/>
      <c r="E42" s="17"/>
      <c r="F42" s="17"/>
      <c r="G42" s="17"/>
      <c r="H42" s="85">
        <f>SUM(H7,H14,H22,H28,H34,H41)</f>
        <v>106.01</v>
      </c>
    </row>
  </sheetData>
  <sheetProtection formatCells="0" formatColumns="0" formatRows="0" insertColumns="0" insertRows="0" deleteColumns="0" deleteRows="0" selectLockedCells="1"/>
  <mergeCells count="11">
    <mergeCell ref="A41:G41"/>
    <mergeCell ref="A42:C42"/>
    <mergeCell ref="B3:G3"/>
    <mergeCell ref="H3:H5"/>
    <mergeCell ref="A4:A5"/>
    <mergeCell ref="B4:G4"/>
    <mergeCell ref="A7:G7"/>
    <mergeCell ref="A14:G14"/>
    <mergeCell ref="A22:G22"/>
    <mergeCell ref="A28:G28"/>
    <mergeCell ref="A34:G34"/>
  </mergeCells>
  <dataValidations xWindow="679" yWindow="701"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15:F21 F8:F13 F23:F27 F29:F33 F35:F40 F6">
      <formula1>E6</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47"/>
  <sheetViews>
    <sheetView workbookViewId="0">
      <selection activeCell="D51" sqref="D51"/>
    </sheetView>
  </sheetViews>
  <sheetFormatPr defaultColWidth="9.140625" defaultRowHeight="15.75" x14ac:dyDescent="0.25"/>
  <cols>
    <col min="1" max="1" width="9.140625" style="19"/>
    <col min="2" max="2" width="18.28515625" style="19" customWidth="1"/>
    <col min="3" max="3" width="25.5703125" style="19" customWidth="1"/>
    <col min="4" max="4" width="16.7109375" style="15" customWidth="1"/>
    <col min="5" max="6" width="15.7109375" style="15" customWidth="1"/>
    <col min="7" max="7" width="15.42578125" style="19" customWidth="1"/>
    <col min="8" max="16384" width="9.140625" style="19"/>
  </cols>
  <sheetData>
    <row r="1" spans="1:8" x14ac:dyDescent="0.25">
      <c r="A1" s="3" t="s">
        <v>189</v>
      </c>
      <c r="B1" s="3"/>
    </row>
    <row r="3" spans="1:8" x14ac:dyDescent="0.25">
      <c r="A3" s="17"/>
      <c r="B3" s="189" t="s">
        <v>11</v>
      </c>
      <c r="C3" s="190"/>
      <c r="D3" s="190"/>
      <c r="E3" s="190"/>
      <c r="F3" s="190"/>
      <c r="G3" s="191"/>
      <c r="H3" s="192" t="s">
        <v>16</v>
      </c>
    </row>
    <row r="4" spans="1:8" ht="15.75" customHeight="1" x14ac:dyDescent="0.25">
      <c r="A4" s="170" t="s">
        <v>2</v>
      </c>
      <c r="B4" s="195" t="s">
        <v>83</v>
      </c>
      <c r="C4" s="196"/>
      <c r="D4" s="196"/>
      <c r="E4" s="196"/>
      <c r="F4" s="196"/>
      <c r="G4" s="197"/>
      <c r="H4" s="193"/>
    </row>
    <row r="5" spans="1:8" ht="31.5" x14ac:dyDescent="0.25">
      <c r="A5" s="171"/>
      <c r="B5" s="5" t="s">
        <v>51</v>
      </c>
      <c r="C5" s="5" t="s">
        <v>52</v>
      </c>
      <c r="D5" s="5" t="s">
        <v>53</v>
      </c>
      <c r="E5" s="5" t="s">
        <v>54</v>
      </c>
      <c r="F5" s="5" t="s">
        <v>63</v>
      </c>
      <c r="G5" s="5" t="s">
        <v>55</v>
      </c>
      <c r="H5" s="194"/>
    </row>
    <row r="6" spans="1:8" s="30" customFormat="1" x14ac:dyDescent="0.25">
      <c r="A6" s="28"/>
      <c r="B6" s="28"/>
      <c r="C6" s="28"/>
      <c r="D6" s="29"/>
      <c r="E6" s="29"/>
      <c r="F6" s="29"/>
      <c r="G6" s="28"/>
      <c r="H6" s="74"/>
    </row>
    <row r="7" spans="1:8" s="30" customFormat="1" x14ac:dyDescent="0.25">
      <c r="A7" s="28"/>
      <c r="B7" s="28"/>
      <c r="C7" s="28"/>
      <c r="D7" s="29"/>
      <c r="E7" s="29"/>
      <c r="F7" s="29"/>
      <c r="G7" s="28"/>
      <c r="H7" s="74"/>
    </row>
    <row r="8" spans="1:8" s="30" customFormat="1" x14ac:dyDescent="0.25">
      <c r="A8" s="28"/>
      <c r="B8" s="28"/>
      <c r="C8" s="28"/>
      <c r="D8" s="29"/>
      <c r="E8" s="29"/>
      <c r="F8" s="29"/>
      <c r="G8" s="28"/>
      <c r="H8" s="74"/>
    </row>
    <row r="9" spans="1:8" s="30" customFormat="1" x14ac:dyDescent="0.25">
      <c r="A9" s="28"/>
      <c r="B9" s="28"/>
      <c r="C9" s="28"/>
      <c r="D9" s="29"/>
      <c r="E9" s="29"/>
      <c r="F9" s="29"/>
      <c r="G9" s="28"/>
      <c r="H9" s="74"/>
    </row>
    <row r="10" spans="1:8" s="30" customFormat="1" x14ac:dyDescent="0.25">
      <c r="A10" s="28"/>
      <c r="B10" s="28"/>
      <c r="C10" s="28"/>
      <c r="D10" s="29"/>
      <c r="E10" s="28"/>
      <c r="F10" s="29"/>
      <c r="G10" s="28"/>
      <c r="H10" s="74"/>
    </row>
    <row r="11" spans="1:8" s="30" customFormat="1" x14ac:dyDescent="0.25">
      <c r="A11" s="28"/>
      <c r="B11" s="28"/>
      <c r="C11" s="28"/>
      <c r="D11" s="29"/>
      <c r="E11" s="28"/>
      <c r="F11" s="29"/>
      <c r="G11" s="28"/>
      <c r="H11" s="74"/>
    </row>
    <row r="12" spans="1:8" s="30" customFormat="1" x14ac:dyDescent="0.25">
      <c r="A12" s="182" t="s">
        <v>182</v>
      </c>
      <c r="B12" s="183"/>
      <c r="C12" s="183"/>
      <c r="D12" s="183"/>
      <c r="E12" s="183"/>
      <c r="F12" s="183"/>
      <c r="G12" s="184"/>
      <c r="H12" s="113">
        <f>SUM(H6:H11)</f>
        <v>0</v>
      </c>
    </row>
    <row r="13" spans="1:8" s="30" customFormat="1" x14ac:dyDescent="0.25">
      <c r="A13" s="28"/>
      <c r="B13" s="28"/>
      <c r="C13" s="28"/>
      <c r="D13" s="29"/>
      <c r="E13" s="28"/>
      <c r="F13" s="29"/>
      <c r="G13" s="28"/>
      <c r="H13" s="74"/>
    </row>
    <row r="14" spans="1:8" s="30" customFormat="1" x14ac:dyDescent="0.25">
      <c r="A14" s="28"/>
      <c r="B14" s="28"/>
      <c r="C14" s="28"/>
      <c r="D14" s="29"/>
      <c r="E14" s="28"/>
      <c r="F14" s="29"/>
      <c r="G14" s="28"/>
      <c r="H14" s="74"/>
    </row>
    <row r="15" spans="1:8" s="30" customFormat="1" x14ac:dyDescent="0.25">
      <c r="A15" s="28"/>
      <c r="B15" s="28"/>
      <c r="C15" s="28"/>
      <c r="D15" s="29"/>
      <c r="E15" s="28"/>
      <c r="F15" s="29"/>
      <c r="G15" s="28"/>
      <c r="H15" s="74"/>
    </row>
    <row r="16" spans="1:8" s="30" customFormat="1" x14ac:dyDescent="0.25">
      <c r="A16" s="28"/>
      <c r="B16" s="28"/>
      <c r="C16" s="28"/>
      <c r="D16" s="29"/>
      <c r="E16" s="28"/>
      <c r="F16" s="29"/>
      <c r="G16" s="28"/>
      <c r="H16" s="74"/>
    </row>
    <row r="17" spans="1:8" s="30" customFormat="1" x14ac:dyDescent="0.25">
      <c r="A17" s="28"/>
      <c r="B17" s="28"/>
      <c r="C17" s="28"/>
      <c r="D17" s="29"/>
      <c r="E17" s="28"/>
      <c r="F17" s="29"/>
      <c r="G17" s="28"/>
      <c r="H17" s="74"/>
    </row>
    <row r="18" spans="1:8" s="30" customFormat="1" x14ac:dyDescent="0.25">
      <c r="A18" s="28"/>
      <c r="B18" s="28"/>
      <c r="C18" s="28"/>
      <c r="D18" s="29"/>
      <c r="E18" s="28"/>
      <c r="F18" s="29"/>
      <c r="G18" s="28"/>
      <c r="H18" s="74"/>
    </row>
    <row r="19" spans="1:8" s="30" customFormat="1" x14ac:dyDescent="0.25">
      <c r="A19" s="182" t="s">
        <v>183</v>
      </c>
      <c r="B19" s="183"/>
      <c r="C19" s="183"/>
      <c r="D19" s="183"/>
      <c r="E19" s="183"/>
      <c r="F19" s="183"/>
      <c r="G19" s="184"/>
      <c r="H19" s="113">
        <f>SUM(H13:H18)</f>
        <v>0</v>
      </c>
    </row>
    <row r="20" spans="1:8" s="30" customFormat="1" x14ac:dyDescent="0.25">
      <c r="A20" s="28"/>
      <c r="B20" s="28"/>
      <c r="C20" s="28"/>
      <c r="D20" s="29"/>
      <c r="E20" s="28"/>
      <c r="F20" s="29"/>
      <c r="G20" s="28"/>
      <c r="H20" s="74"/>
    </row>
    <row r="21" spans="1:8" s="30" customFormat="1" x14ac:dyDescent="0.25">
      <c r="A21" s="28"/>
      <c r="B21" s="28"/>
      <c r="C21" s="28"/>
      <c r="D21" s="29"/>
      <c r="E21" s="28"/>
      <c r="F21" s="29"/>
      <c r="G21" s="28"/>
      <c r="H21" s="74"/>
    </row>
    <row r="22" spans="1:8" s="30" customFormat="1" x14ac:dyDescent="0.25">
      <c r="A22" s="28"/>
      <c r="B22" s="28"/>
      <c r="C22" s="28"/>
      <c r="D22" s="29"/>
      <c r="E22" s="28"/>
      <c r="F22" s="29"/>
      <c r="G22" s="28"/>
      <c r="H22" s="74"/>
    </row>
    <row r="23" spans="1:8" s="30" customFormat="1" x14ac:dyDescent="0.25">
      <c r="A23" s="28"/>
      <c r="B23" s="28"/>
      <c r="C23" s="28"/>
      <c r="D23" s="29"/>
      <c r="E23" s="28"/>
      <c r="F23" s="29"/>
      <c r="G23" s="28"/>
      <c r="H23" s="74"/>
    </row>
    <row r="24" spans="1:8" x14ac:dyDescent="0.25">
      <c r="A24" s="28"/>
      <c r="B24" s="28"/>
      <c r="C24" s="28"/>
      <c r="D24" s="29"/>
      <c r="E24" s="28"/>
      <c r="F24" s="29"/>
      <c r="G24" s="28"/>
      <c r="H24" s="74"/>
    </row>
    <row r="25" spans="1:8" s="30" customFormat="1" x14ac:dyDescent="0.25">
      <c r="A25" s="28"/>
      <c r="B25" s="28"/>
      <c r="C25" s="28"/>
      <c r="D25" s="29"/>
      <c r="E25" s="29"/>
      <c r="F25" s="29"/>
      <c r="G25" s="28"/>
      <c r="H25" s="74"/>
    </row>
    <row r="26" spans="1:8" s="30" customFormat="1" x14ac:dyDescent="0.25">
      <c r="A26" s="28"/>
      <c r="B26" s="28"/>
      <c r="C26" s="28"/>
      <c r="D26" s="29"/>
      <c r="E26" s="29"/>
      <c r="F26" s="29"/>
      <c r="G26" s="28"/>
      <c r="H26" s="74"/>
    </row>
    <row r="27" spans="1:8" s="30" customFormat="1" x14ac:dyDescent="0.25">
      <c r="A27" s="182" t="s">
        <v>184</v>
      </c>
      <c r="B27" s="183"/>
      <c r="C27" s="183"/>
      <c r="D27" s="183"/>
      <c r="E27" s="183"/>
      <c r="F27" s="183"/>
      <c r="G27" s="184"/>
      <c r="H27" s="85">
        <f>SUM(H20:H26)</f>
        <v>0</v>
      </c>
    </row>
    <row r="28" spans="1:8" s="30" customFormat="1" x14ac:dyDescent="0.25">
      <c r="A28" s="28"/>
      <c r="B28" s="28"/>
      <c r="C28" s="28"/>
      <c r="D28" s="29"/>
      <c r="E28" s="29"/>
      <c r="F28" s="29"/>
      <c r="G28" s="28"/>
      <c r="H28" s="74"/>
    </row>
    <row r="29" spans="1:8" s="30" customFormat="1" x14ac:dyDescent="0.25">
      <c r="A29" s="28"/>
      <c r="B29" s="28"/>
      <c r="C29" s="28"/>
      <c r="D29" s="29"/>
      <c r="E29" s="28"/>
      <c r="F29" s="29"/>
      <c r="G29" s="28"/>
      <c r="H29" s="74"/>
    </row>
    <row r="30" spans="1:8" s="30" customFormat="1" x14ac:dyDescent="0.25">
      <c r="A30" s="28"/>
      <c r="B30" s="28"/>
      <c r="C30" s="28"/>
      <c r="D30" s="29"/>
      <c r="E30" s="28"/>
      <c r="F30" s="29"/>
      <c r="G30" s="28"/>
      <c r="H30" s="74"/>
    </row>
    <row r="31" spans="1:8" s="30" customFormat="1" x14ac:dyDescent="0.25">
      <c r="A31" s="28"/>
      <c r="B31" s="28"/>
      <c r="C31" s="28"/>
      <c r="D31" s="29"/>
      <c r="E31" s="29"/>
      <c r="F31" s="29"/>
      <c r="G31" s="28"/>
      <c r="H31" s="74"/>
    </row>
    <row r="32" spans="1:8" s="30" customFormat="1" x14ac:dyDescent="0.25">
      <c r="A32" s="28"/>
      <c r="B32" s="28"/>
      <c r="C32" s="28"/>
      <c r="D32" s="29"/>
      <c r="E32" s="28"/>
      <c r="F32" s="29"/>
      <c r="G32" s="28"/>
      <c r="H32" s="74"/>
    </row>
    <row r="33" spans="1:8" s="30" customFormat="1" x14ac:dyDescent="0.25">
      <c r="A33" s="182" t="s">
        <v>185</v>
      </c>
      <c r="B33" s="183"/>
      <c r="C33" s="183"/>
      <c r="D33" s="183"/>
      <c r="E33" s="183"/>
      <c r="F33" s="183"/>
      <c r="G33" s="184"/>
      <c r="H33" s="113">
        <f>SUM(H28:H32)</f>
        <v>0</v>
      </c>
    </row>
    <row r="34" spans="1:8" s="30" customFormat="1" x14ac:dyDescent="0.25">
      <c r="A34" s="28"/>
      <c r="B34" s="28"/>
      <c r="C34" s="28"/>
      <c r="D34" s="29"/>
      <c r="E34" s="28"/>
      <c r="F34" s="29"/>
      <c r="G34" s="28"/>
      <c r="H34" s="74"/>
    </row>
    <row r="35" spans="1:8" s="30" customFormat="1" x14ac:dyDescent="0.25">
      <c r="A35" s="28"/>
      <c r="B35" s="28"/>
      <c r="C35" s="28"/>
      <c r="D35" s="29"/>
      <c r="E35" s="28"/>
      <c r="F35" s="29"/>
      <c r="G35" s="28"/>
      <c r="H35" s="74"/>
    </row>
    <row r="36" spans="1:8" s="30" customFormat="1" x14ac:dyDescent="0.25">
      <c r="A36" s="28"/>
      <c r="B36" s="28"/>
      <c r="C36" s="28"/>
      <c r="D36" s="29"/>
      <c r="E36" s="28"/>
      <c r="F36" s="29"/>
      <c r="G36" s="28"/>
      <c r="H36" s="74"/>
    </row>
    <row r="37" spans="1:8" s="30" customFormat="1" x14ac:dyDescent="0.25">
      <c r="A37" s="28"/>
      <c r="B37" s="28"/>
      <c r="C37" s="28"/>
      <c r="D37" s="29"/>
      <c r="E37" s="28"/>
      <c r="F37" s="29"/>
      <c r="G37" s="28"/>
      <c r="H37" s="74"/>
    </row>
    <row r="38" spans="1:8" s="30" customFormat="1" x14ac:dyDescent="0.25">
      <c r="A38" s="28"/>
      <c r="B38" s="28"/>
      <c r="C38" s="28"/>
      <c r="D38" s="29"/>
      <c r="E38" s="28"/>
      <c r="F38" s="29"/>
      <c r="G38" s="28"/>
      <c r="H38" s="74"/>
    </row>
    <row r="39" spans="1:8" s="30" customFormat="1" x14ac:dyDescent="0.25">
      <c r="A39" s="182" t="s">
        <v>186</v>
      </c>
      <c r="B39" s="183"/>
      <c r="C39" s="183"/>
      <c r="D39" s="183"/>
      <c r="E39" s="183"/>
      <c r="F39" s="183"/>
      <c r="G39" s="184"/>
      <c r="H39" s="113">
        <f>SUM(H34:H38)</f>
        <v>0</v>
      </c>
    </row>
    <row r="40" spans="1:8" s="30" customFormat="1" x14ac:dyDescent="0.25">
      <c r="A40" s="28"/>
      <c r="B40" s="28"/>
      <c r="C40" s="28"/>
      <c r="D40" s="29"/>
      <c r="E40" s="28"/>
      <c r="F40" s="29"/>
      <c r="G40" s="28"/>
      <c r="H40" s="74"/>
    </row>
    <row r="41" spans="1:8" s="30" customFormat="1" x14ac:dyDescent="0.25">
      <c r="A41" s="28"/>
      <c r="B41" s="28"/>
      <c r="C41" s="28"/>
      <c r="D41" s="29"/>
      <c r="E41" s="28"/>
      <c r="F41" s="29"/>
      <c r="G41" s="28"/>
      <c r="H41" s="74"/>
    </row>
    <row r="42" spans="1:8" x14ac:dyDescent="0.25">
      <c r="A42" s="28"/>
      <c r="B42" s="28"/>
      <c r="C42" s="28"/>
      <c r="D42" s="29"/>
      <c r="E42" s="28"/>
      <c r="F42" s="29"/>
      <c r="G42" s="28"/>
      <c r="H42" s="74"/>
    </row>
    <row r="43" spans="1:8" x14ac:dyDescent="0.25">
      <c r="A43" s="28"/>
      <c r="B43" s="28"/>
      <c r="C43" s="28"/>
      <c r="D43" s="29"/>
      <c r="E43" s="28"/>
      <c r="F43" s="29"/>
      <c r="G43" s="28"/>
      <c r="H43" s="74"/>
    </row>
    <row r="44" spans="1:8" x14ac:dyDescent="0.25">
      <c r="A44" s="28"/>
      <c r="B44" s="28"/>
      <c r="C44" s="28"/>
      <c r="D44" s="29"/>
      <c r="E44" s="28"/>
      <c r="F44" s="29"/>
      <c r="G44" s="28"/>
      <c r="H44" s="74"/>
    </row>
    <row r="45" spans="1:8" x14ac:dyDescent="0.25">
      <c r="A45" s="28"/>
      <c r="B45" s="28"/>
      <c r="C45" s="28"/>
      <c r="D45" s="29"/>
      <c r="E45" s="29"/>
      <c r="F45" s="29"/>
      <c r="G45" s="28"/>
      <c r="H45" s="74"/>
    </row>
    <row r="46" spans="1:8" x14ac:dyDescent="0.25">
      <c r="A46" s="182" t="s">
        <v>187</v>
      </c>
      <c r="B46" s="183"/>
      <c r="C46" s="183"/>
      <c r="D46" s="183"/>
      <c r="E46" s="183"/>
      <c r="F46" s="183"/>
      <c r="G46" s="184"/>
      <c r="H46" s="85">
        <f>SUM(H40:H45)</f>
        <v>0</v>
      </c>
    </row>
    <row r="47" spans="1:8" x14ac:dyDescent="0.25">
      <c r="A47" s="186" t="s">
        <v>190</v>
      </c>
      <c r="B47" s="187"/>
      <c r="C47" s="188"/>
      <c r="D47" s="17"/>
      <c r="E47" s="17"/>
      <c r="F47" s="17"/>
      <c r="G47" s="17"/>
      <c r="H47" s="85">
        <f>SUM(H12,H19,H27,H33,H39,H46)</f>
        <v>0</v>
      </c>
    </row>
  </sheetData>
  <sheetProtection formatCells="0" formatColumns="0" formatRows="0" insertColumns="0" insertRows="0" deleteColumns="0" deleteRows="0" selectLockedCells="1"/>
  <mergeCells count="11">
    <mergeCell ref="A46:G46"/>
    <mergeCell ref="A47:C47"/>
    <mergeCell ref="B3:G3"/>
    <mergeCell ref="H3:H5"/>
    <mergeCell ref="A4:A5"/>
    <mergeCell ref="B4:G4"/>
    <mergeCell ref="A12:G12"/>
    <mergeCell ref="A19:G19"/>
    <mergeCell ref="A27:G27"/>
    <mergeCell ref="A33:G33"/>
    <mergeCell ref="A39:G39"/>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20:F26 F6:F11 F13:F18 F28:F32 F34:F38 F40:F45">
      <formula1>E6</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1" sqref="A11"/>
    </sheetView>
  </sheetViews>
  <sheetFormatPr defaultRowHeight="15" x14ac:dyDescent="0.25"/>
  <cols>
    <col min="1" max="1" width="64.5703125" bestFit="1" customWidth="1"/>
    <col min="2" max="2" width="7.5703125" bestFit="1" customWidth="1"/>
    <col min="3" max="3" width="11.85546875" bestFit="1" customWidth="1"/>
  </cols>
  <sheetData>
    <row r="1" spans="1:1" ht="15.75" x14ac:dyDescent="0.25">
      <c r="A1" s="19" t="s">
        <v>27</v>
      </c>
    </row>
    <row r="2" spans="1:1" ht="15.75" x14ac:dyDescent="0.25">
      <c r="A2" s="19" t="s">
        <v>28</v>
      </c>
    </row>
    <row r="3" spans="1:1" ht="15.75" x14ac:dyDescent="0.25">
      <c r="A3" s="19" t="s">
        <v>29</v>
      </c>
    </row>
    <row r="6" spans="1:1" ht="15.75" x14ac:dyDescent="0.25">
      <c r="A6" s="19" t="s">
        <v>39</v>
      </c>
    </row>
    <row r="7" spans="1:1" ht="15.75" x14ac:dyDescent="0.25">
      <c r="A7" s="19" t="s">
        <v>84</v>
      </c>
    </row>
    <row r="8" spans="1:1" s="15" customFormat="1" ht="15.75" x14ac:dyDescent="0.25">
      <c r="A8" s="19" t="s">
        <v>56</v>
      </c>
    </row>
    <row r="9" spans="1:1" ht="15.75" x14ac:dyDescent="0.25">
      <c r="A9" s="19" t="s">
        <v>57</v>
      </c>
    </row>
    <row r="12" spans="1:1" ht="15.75" x14ac:dyDescent="0.25">
      <c r="A12" s="19" t="s">
        <v>78</v>
      </c>
    </row>
    <row r="13" spans="1:1" ht="15.75" x14ac:dyDescent="0.25">
      <c r="A13" s="19" t="s">
        <v>79</v>
      </c>
    </row>
    <row r="14" spans="1:1" ht="15.75" x14ac:dyDescent="0.25">
      <c r="A14" s="19"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A. Eelarve</vt:lpstr>
      <vt:lpstr>B. Maksetaotlus</vt:lpstr>
      <vt:lpstr>C. KULUARUANDE KOOND</vt:lpstr>
      <vt:lpstr>C1. Tööjõukulud</vt:lpstr>
      <vt:lpstr> C2. Sihtrühmaga seotud kulud</vt:lpstr>
      <vt:lpstr> C3. EL avalikustamise kulud</vt:lpstr>
      <vt:lpstr>Nähtamatu leht</vt:lpstr>
      <vt:lpstr>Kinnituskiri</vt:lpstr>
      <vt:lpstr>Projekti_valdkond</vt:lpstr>
      <vt:lpstr>Valdkond</vt:lpstr>
      <vt:lpstr>Ühik</vt:lpstr>
    </vt:vector>
  </TitlesOfParts>
  <Company>SMIT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Ege-Lii Luik</cp:lastModifiedBy>
  <dcterms:created xsi:type="dcterms:W3CDTF">2014-06-17T10:19:13Z</dcterms:created>
  <dcterms:modified xsi:type="dcterms:W3CDTF">2016-03-30T05:57:52Z</dcterms:modified>
</cp:coreProperties>
</file>